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8_{2E023096-B7D0-427A-A64B-876F4C2B28EC}" xr6:coauthVersionLast="47" xr6:coauthVersionMax="47" xr10:uidLastSave="{00000000-0000-0000-0000-000000000000}"/>
  <bookViews>
    <workbookView xWindow="-120" yWindow="-120" windowWidth="15600" windowHeight="11040" firstSheet="2" activeTab="3" xr2:uid="{00000000-000D-0000-FFFF-FFFF00000000}"/>
  </bookViews>
  <sheets>
    <sheet name="Licensed Imports" sheetId="21" r:id="rId1"/>
    <sheet name="tabe" sheetId="18" state="hidden" r:id="rId2"/>
    <sheet name="Table 2 High Duty-Not Available" sheetId="14" r:id="rId3"/>
    <sheet name="Table 3  Non-Licensed Imports" sheetId="7" r:id="rId4"/>
    <sheet name="Table 4 FTA Imports" sheetId="8" r:id="rId5"/>
    <sheet name="Sheet2" sheetId="11" state="hidden" r:id="rId6"/>
  </sheets>
  <externalReferences>
    <externalReference r:id="rId7"/>
  </externalReferences>
  <definedNames>
    <definedName name="CCCInv">#REF!</definedName>
    <definedName name="CertificateGains">#REF!</definedName>
    <definedName name="ComplyAcres">#REF!</definedName>
    <definedName name="ContractPaymentAcres">#REF!</definedName>
    <definedName name="CountercyclicalPaymentRate">#REF!</definedName>
    <definedName name="CountercyclicalPayments">#REF!</definedName>
    <definedName name="CountercyclicalPaymentYield">#REF!</definedName>
    <definedName name="CRPHistory">#REF!</definedName>
    <definedName name="CRPPayments">#REF!</definedName>
    <definedName name="DiffUnaccounted">#REF!</definedName>
    <definedName name="DirectCounterCyclicalPayments">#REF!</definedName>
    <definedName name="DirectPaymentRate">#REF!</definedName>
    <definedName name="DirectPayments">#REF!</definedName>
    <definedName name="DirectPaymentsExtract">[1]ExtractFileForDirect!#REF!</definedName>
    <definedName name="DirectPaymentYield">#REF!</definedName>
    <definedName name="Domestic">#REF!</definedName>
    <definedName name="Effective">#REF!</definedName>
    <definedName name="EV__LASTREFTIME__" hidden="1">38283.519537037</definedName>
    <definedName name="ExcelName13">#N/A</definedName>
    <definedName name="FarmValueOfProd">#REF!</definedName>
    <definedName name="FISCAL">#REF!</definedName>
    <definedName name="FixedDecoupledPayments">#REF!</definedName>
    <definedName name="FreeStocks">#REF!</definedName>
    <definedName name="HarvestedAcres">#REF!</definedName>
    <definedName name="HarvestedYield">#REF!</definedName>
    <definedName name="Hoja1_Query">#N/A</definedName>
    <definedName name="Imports">#REF!</definedName>
    <definedName name="LDPs">#REF!</definedName>
    <definedName name="LoanDeficiencyPayments">#REF!</definedName>
    <definedName name="LoanRate">#REF!</definedName>
    <definedName name="LoanRePaymntRate">#REF!</definedName>
    <definedName name="LoansCertGains">#REF!</definedName>
    <definedName name="LoansCertPurchasesCwt">#REF!</definedName>
    <definedName name="LoansCertPurchasesDoll">#REF!</definedName>
    <definedName name="LoansOutstanding">#REF!</definedName>
    <definedName name="LoansRepaidCYFY_2">#REF!</definedName>
    <definedName name="MarketingLoanWriteOffs">#REF!</definedName>
    <definedName name="Marketings">#REF!</definedName>
    <definedName name="MarketReturns">#REF!</definedName>
    <definedName name="MO_GoatsClipped">#REF!</definedName>
    <definedName name="MO_LDPs">#REF!</definedName>
    <definedName name="MO_LoanDeficiencyPayments">#REF!</definedName>
    <definedName name="MO_LoansMadeByCwt">#REF!</definedName>
    <definedName name="MO_LoansMadeByDoll">#REF!</definedName>
    <definedName name="MO_LoansRepaidByCwt">#REF!</definedName>
    <definedName name="MO_LoansRepaidByDoll">#REF!</definedName>
    <definedName name="MO_MarketingLoanWriteOffs">#REF!</definedName>
    <definedName name="MO_Marketings">#REF!</definedName>
    <definedName name="MO_MarketReturns">#REF!</definedName>
    <definedName name="MO_Yield">#REF!</definedName>
    <definedName name="MohairPayments">#REF!</definedName>
    <definedName name="new_table">#REF!</definedName>
    <definedName name="NumberGoatsClipped">#REF!</definedName>
    <definedName name="OldTable">#REF!</definedName>
    <definedName name="OTHER">#REF!</definedName>
    <definedName name="PlantedAcres">#REF!</definedName>
    <definedName name="price">#REF!</definedName>
    <definedName name="_xlnm.Print_Area" localSheetId="0">'Licensed Imports'!$A$1:$G$189</definedName>
    <definedName name="_xlnm.Print_Area" localSheetId="3">'Table 3  Non-Licensed Imports'!$A$1:$S$41</definedName>
    <definedName name="_xlnm.Print_Area" localSheetId="4">'Table 4 FTA Imports'!$A$1:$S$64</definedName>
    <definedName name="_xlnm.Print_Area">#N/A</definedName>
    <definedName name="_xlnm.Print_Titles" localSheetId="0">'Licensed Imports'!$1:$4</definedName>
    <definedName name="_xlnm.Print_Titles" localSheetId="3">'Table 3  Non-Licensed Imports'!$4:$4</definedName>
    <definedName name="_xlnm.Print_Titles" localSheetId="4">'Table 4 FTA Imports'!$1:$2</definedName>
    <definedName name="_xlnm.Print_Titles">#N/A</definedName>
    <definedName name="Production">#REF!</definedName>
    <definedName name="ProductionFlexibilityPayments">#REF!</definedName>
    <definedName name="SAP">#REF!</definedName>
    <definedName name="SupportPrice">#REF!</definedName>
    <definedName name="TargetPrice">#REF!</definedName>
    <definedName name="WO_BeginningStocks">#REF!</definedName>
    <definedName name="WO_DiffUnAccted">#REF!</definedName>
    <definedName name="WO_DomesticUse">#REF!</definedName>
    <definedName name="WO_Exports">#REF!</definedName>
    <definedName name="WO_FreeStocks">#REF!</definedName>
    <definedName name="WO_Imports">#REF!</definedName>
    <definedName name="WO_LDPs">#REF!</definedName>
    <definedName name="WO_LDPsPelts">#REF!</definedName>
    <definedName name="WO_LoanDeficiencyPayments">#REF!</definedName>
    <definedName name="WO_LoansMadeByCwt">#REF!</definedName>
    <definedName name="WO_LoansMadeByDoll">#REF!</definedName>
    <definedName name="WO_LoansRepaidByCwt">#REF!</definedName>
    <definedName name="WO_LoansRepaidByDoll">#REF!</definedName>
    <definedName name="WO_MarketingLoanWriteOffs">#REF!</definedName>
    <definedName name="WO_Marketings">#REF!</definedName>
    <definedName name="WO_MarketReturns">#REF!</definedName>
    <definedName name="WO_production">#REF!</definedName>
    <definedName name="WO_SheepShorn">#REF!</definedName>
    <definedName name="WO_ShornWool">#REF!</definedName>
    <definedName name="WO_StockSheep">#REF!</definedName>
    <definedName name="WO_Yield">#REF!</definedName>
    <definedName name="XLSIMSIM" hidden="1">{"Sim",1,"Output 1","MProd!$U$230","1","4","10,000","298503897"}</definedName>
    <definedName name="XLSIMSIM_sub_1" hidden="1">"={""Sim"",48,""Output 1"",""ShortTon!$AS$4"",""Output 2"",""ShortTon!$AS$5"",""Output 3"",""ShortTon!$AS$6"",""Output 4"",""ShortTon!$AS$7"",""Output 5"",""ShortTon!$AS$8"",""Output 6"",""ShortTon!$AS$9"",""Output 7"",""ShortTon!$AS$10"",""Output 8"""</definedName>
    <definedName name="XLSIMSIM_sub_2" hidden="1">",""ShortTon!$AS$11"",""Output 9"",""ShortTon!$AS$12"",""Output 10"",""ShortTon!$AS$13"",""Output 11"",""ShortTon!$AS$14"",""Output 12"",""ShortTon!$AS$15"",""Output 13"",""ShortTon!$AS$16"",""Output 14"",""ShortTon!$AS$17"",""Output 15"",""ShortTon!$"</definedName>
    <definedName name="XLSIMSIM_sub_3" hidden="1">"AS$18"",""Output 16"",""ShortTon!$AS$19"",""Output 17"",""ShortTon!$AS$20"",""Output 18"",""ShortTon!$AS$21"",""Output 19"",""ShortTon!$AS$22"",""Output 20"",""ShortTon!$AS$23"",""Output 21"",""ShortTon!$AS$24"",""Output 22"",""ShortTon!$AS$25"",""Ou"</definedName>
    <definedName name="XLSIMSIM_sub_4" hidden="1">"tput 23"",""ShortTon!$AS$26"",""Output 24"",""ShortTon!$AS$27"",""Output 25"",""ShortTon!$AS$28"",""Output 26"",""ShortTon!$AS$29"",""Output 27"",""ShortTon!$AS$30"",""Output 28"",""ShortTon!$AS$31"",""Output 29"",""ShortTon!$AS$32"",""Output 30"","""</definedName>
    <definedName name="XLSIMSIM_sub_5" hidden="1">"ShortTon!$AS$33"",""Output 31"",""ShortTon!$AS$34"",""Output 32"",""ShortTon!$AS$35"",""Output 33"",""ShortTon!$AS$36"",""Output 34"",""ShortTon!$AS$37"",""Output 35"",""ShortTon!$AS$38"",""Output 36"",""ShortTon!$AS$39"",""Output 37"",""ShortTon!$AS"</definedName>
    <definedName name="XLSIMSIM_sub_6" hidden="1">"$40"",""Output 38"",""ShortTon!$AS$41"",""Output 39"",""ShortTon!$AS$42"",""Output 40"",""ShortTon!$AS$43"",""Output 41"",""ShortTon!$AS$44"",""Output 42"",""ShortTon!$AS$45"",""Output 43"",""ShortTon!$AS$46"",""Output 44"",""ShortTon!$AS$47"",""Outp"</definedName>
    <definedName name="XLSIMSIM_sub_7" hidden="1">"ut 45"",""ShortTon!$AS$48"",""Output 46"",""ShortTon!$AS$49"",""Output 47"",""ShortTon!$AS$50"",""Output 48"",""ShortTon!$AS$51"",""2"",""3"",""2,000"",""298503897""}"</definedName>
    <definedName name="Yield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7" l="1"/>
  <c r="G38" i="7"/>
  <c r="G23" i="7"/>
  <c r="G15" i="7"/>
  <c r="G12" i="8"/>
  <c r="G55" i="8" l="1"/>
  <c r="G37" i="8"/>
  <c r="G35" i="8"/>
  <c r="G26" i="8"/>
  <c r="G9" i="8"/>
  <c r="G15" i="8"/>
  <c r="G8" i="8"/>
  <c r="G41" i="8"/>
  <c r="G40" i="8"/>
  <c r="G34" i="8"/>
  <c r="G24" i="8"/>
  <c r="G23" i="8"/>
  <c r="G21" i="8"/>
  <c r="G20" i="8"/>
  <c r="G61" i="8"/>
  <c r="G60" i="8"/>
  <c r="G62" i="8"/>
  <c r="G59" i="8"/>
  <c r="S36" i="8"/>
  <c r="S37" i="8"/>
  <c r="S35" i="8"/>
  <c r="S23" i="8"/>
  <c r="S27" i="8"/>
  <c r="S28" i="8"/>
  <c r="S29" i="8"/>
  <c r="S30" i="8"/>
  <c r="S31" i="8"/>
  <c r="S32" i="8"/>
  <c r="S26" i="8"/>
  <c r="S45" i="8"/>
  <c r="S46" i="8"/>
  <c r="S47" i="8"/>
  <c r="S48" i="8"/>
  <c r="S49" i="8"/>
  <c r="S50" i="8"/>
  <c r="S51" i="8"/>
  <c r="S44" i="8"/>
  <c r="S38" i="7"/>
  <c r="G37" i="7"/>
  <c r="S36" i="7"/>
  <c r="S35" i="7"/>
  <c r="S27" i="7"/>
  <c r="S19" i="7"/>
  <c r="S21" i="7"/>
  <c r="S22" i="7"/>
  <c r="S20" i="7"/>
  <c r="S4" i="7"/>
  <c r="S8" i="7"/>
  <c r="S16" i="7"/>
  <c r="G11" i="7"/>
  <c r="S37" i="7"/>
  <c r="S32" i="7"/>
  <c r="G24" i="7"/>
  <c r="G17" i="7"/>
  <c r="G12" i="7"/>
  <c r="S11" i="7"/>
  <c r="G5" i="7"/>
  <c r="S10" i="7" l="1"/>
  <c r="S59" i="8"/>
  <c r="S58" i="8"/>
  <c r="S55" i="8"/>
  <c r="S56" i="8"/>
  <c r="S60" i="8"/>
  <c r="S61" i="8"/>
  <c r="S62" i="8"/>
  <c r="S41" i="8"/>
  <c r="S13" i="8"/>
  <c r="S14" i="8"/>
  <c r="S15" i="8"/>
  <c r="S16" i="8"/>
  <c r="S17" i="8"/>
  <c r="S18" i="8"/>
  <c r="S19" i="8"/>
  <c r="G58" i="8"/>
  <c r="G57" i="8"/>
  <c r="G56" i="8"/>
  <c r="G52" i="8"/>
  <c r="S34" i="8" l="1"/>
  <c r="S4" i="8" l="1"/>
  <c r="S12" i="8"/>
  <c r="S11" i="8"/>
  <c r="S10" i="8"/>
  <c r="S9" i="8"/>
  <c r="S8" i="8"/>
  <c r="S7" i="8"/>
  <c r="S6" i="8"/>
  <c r="S5" i="8"/>
  <c r="S22" i="8" l="1"/>
  <c r="S40" i="8"/>
  <c r="G42" i="8"/>
  <c r="G25" i="8"/>
  <c r="S34" i="7"/>
  <c r="S18" i="7"/>
  <c r="G36" i="7" l="1"/>
  <c r="G35" i="7"/>
  <c r="G34" i="7"/>
  <c r="G33" i="7"/>
  <c r="G27" i="7"/>
  <c r="G22" i="7"/>
  <c r="G21" i="7"/>
  <c r="G20" i="7"/>
  <c r="G19" i="7"/>
  <c r="G18" i="7"/>
  <c r="G16" i="7"/>
  <c r="G7" i="7"/>
  <c r="G4" i="7"/>
  <c r="G51" i="8"/>
  <c r="G50" i="8"/>
  <c r="G49" i="8"/>
  <c r="G48" i="8"/>
  <c r="G47" i="8"/>
  <c r="G46" i="8"/>
  <c r="G45" i="8"/>
  <c r="G44" i="8"/>
  <c r="G36" i="8"/>
  <c r="G32" i="8"/>
  <c r="G31" i="8"/>
  <c r="G30" i="8"/>
  <c r="G29" i="8"/>
  <c r="G28" i="8"/>
  <c r="G27" i="8"/>
  <c r="G19" i="8"/>
  <c r="G18" i="8"/>
  <c r="G17" i="8"/>
  <c r="G16" i="8"/>
  <c r="G14" i="8"/>
  <c r="G13" i="8"/>
  <c r="G11" i="8"/>
  <c r="G10" i="8"/>
  <c r="G7" i="8"/>
  <c r="G6" i="8"/>
  <c r="G5" i="8"/>
  <c r="G4" i="8"/>
  <c r="S25" i="8"/>
  <c r="S24" i="8"/>
  <c r="S21" i="8"/>
  <c r="S20" i="8"/>
  <c r="G32" i="7"/>
  <c r="G30" i="7"/>
  <c r="G10" i="7"/>
  <c r="G8" i="7"/>
  <c r="S39" i="7" l="1"/>
  <c r="S30" i="7"/>
  <c r="S24" i="7"/>
  <c r="S23" i="7"/>
  <c r="S17" i="7"/>
  <c r="S15" i="7"/>
  <c r="S12" i="7"/>
  <c r="S5" i="7"/>
  <c r="E25" i="7" l="1"/>
  <c r="E13" i="7"/>
  <c r="E40" i="7" l="1"/>
  <c r="A40" i="7"/>
  <c r="B40" i="7"/>
  <c r="B28" i="7"/>
  <c r="E28" i="7"/>
  <c r="C13" i="7"/>
  <c r="B13" i="7"/>
  <c r="A1" i="11" l="1"/>
  <c r="E6" i="7" l="1"/>
</calcChain>
</file>

<file path=xl/sharedStrings.xml><?xml version="1.0" encoding="utf-8"?>
<sst xmlns="http://schemas.openxmlformats.org/spreadsheetml/2006/main" count="522" uniqueCount="192">
  <si>
    <t>WTO</t>
  </si>
  <si>
    <t>02</t>
  </si>
  <si>
    <t>NEW ZEALAND</t>
  </si>
  <si>
    <t>AUSTRALIA</t>
  </si>
  <si>
    <t>Ice Cream</t>
  </si>
  <si>
    <t>05</t>
  </si>
  <si>
    <t>21</t>
  </si>
  <si>
    <t>NETHERLANDS</t>
  </si>
  <si>
    <t>JAMAICA</t>
  </si>
  <si>
    <t>DENMARK</t>
  </si>
  <si>
    <t>BELGIUM</t>
  </si>
  <si>
    <t>19</t>
  </si>
  <si>
    <t>Infant Formula</t>
  </si>
  <si>
    <t>18</t>
  </si>
  <si>
    <t>CANADA</t>
  </si>
  <si>
    <t>Canadian Cheddar Cheese</t>
  </si>
  <si>
    <t>04</t>
  </si>
  <si>
    <t>Dried Cream Dried Milk Dried Whey</t>
  </si>
  <si>
    <t>12</t>
  </si>
  <si>
    <t>Milk and Cream Condensed or Evaporated</t>
  </si>
  <si>
    <t>11</t>
  </si>
  <si>
    <t>ANY</t>
  </si>
  <si>
    <t>Dairy Products</t>
  </si>
  <si>
    <t>10</t>
  </si>
  <si>
    <t>Dried Milk and Dried Cream</t>
  </si>
  <si>
    <t>09</t>
  </si>
  <si>
    <t>Milk and Cream</t>
  </si>
  <si>
    <t>Total Imports</t>
  </si>
  <si>
    <t>TRQ Quantity</t>
  </si>
  <si>
    <t>Quota/License Country Name</t>
  </si>
  <si>
    <t>Quota/License Commodity Description</t>
  </si>
  <si>
    <t>NOTE Number</t>
  </si>
  <si>
    <t>HTS Chapter</t>
  </si>
  <si>
    <t>Source:  US Customs and Border Protection</t>
  </si>
  <si>
    <t>PANAMA</t>
  </si>
  <si>
    <t>Dairy Dried Milk</t>
  </si>
  <si>
    <t>7B</t>
  </si>
  <si>
    <t>991904</t>
  </si>
  <si>
    <t>7A</t>
  </si>
  <si>
    <t>Dairy Butter</t>
  </si>
  <si>
    <t>6B</t>
  </si>
  <si>
    <t>6A</t>
  </si>
  <si>
    <t>Dairy Milk Cream Fluid Frozen</t>
  </si>
  <si>
    <t>5B</t>
  </si>
  <si>
    <t>5A</t>
  </si>
  <si>
    <t>Dairy Milk Cream</t>
  </si>
  <si>
    <t>4B</t>
  </si>
  <si>
    <t>4A</t>
  </si>
  <si>
    <t>COLOMBIA</t>
  </si>
  <si>
    <t>08</t>
  </si>
  <si>
    <t>07</t>
  </si>
  <si>
    <t>991804</t>
  </si>
  <si>
    <t>06</t>
  </si>
  <si>
    <t>PERU</t>
  </si>
  <si>
    <t>Cheese</t>
  </si>
  <si>
    <t>991704</t>
  </si>
  <si>
    <t>Cheese 2</t>
  </si>
  <si>
    <t>Condensed/Evap Milk 2</t>
  </si>
  <si>
    <t>3B</t>
  </si>
  <si>
    <t>Condensed/Evap Milk</t>
  </si>
  <si>
    <t>3A</t>
  </si>
  <si>
    <t>Butter</t>
  </si>
  <si>
    <t>NICARAGUA</t>
  </si>
  <si>
    <t>14</t>
  </si>
  <si>
    <t>991521</t>
  </si>
  <si>
    <t>HONDURAS</t>
  </si>
  <si>
    <t>GUATEMALA</t>
  </si>
  <si>
    <t>EL SALVADOR</t>
  </si>
  <si>
    <t>DOMINICAN REPUBLIC</t>
  </si>
  <si>
    <t>COSTA RICA</t>
  </si>
  <si>
    <t>1B</t>
  </si>
  <si>
    <t>991504</t>
  </si>
  <si>
    <t>Other Dairy</t>
  </si>
  <si>
    <t>Dried Milk Cream</t>
  </si>
  <si>
    <t>Fresh Milk</t>
  </si>
  <si>
    <t>Dec</t>
  </si>
  <si>
    <t>Oct</t>
  </si>
  <si>
    <t>Australia Condensed</t>
  </si>
  <si>
    <t>Canada Condensed</t>
  </si>
  <si>
    <t>Canada Evaporated</t>
  </si>
  <si>
    <t>Canada Other Condensed</t>
  </si>
  <si>
    <t>Germany Evaporated</t>
  </si>
  <si>
    <t>Denmark Condensed</t>
  </si>
  <si>
    <t>Denmark Evaporated</t>
  </si>
  <si>
    <t>Netherlands Condensed</t>
  </si>
  <si>
    <t>Netherlands Evaporated</t>
  </si>
  <si>
    <t>Quota/License         Country Name</t>
  </si>
  <si>
    <t>Total</t>
  </si>
  <si>
    <t>Percent fill</t>
  </si>
  <si>
    <t>Percent Fill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</si>
  <si>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</si>
  <si>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</si>
  <si>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</si>
  <si>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</si>
  <si>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</si>
  <si>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</si>
  <si>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</si>
  <si>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</si>
  <si>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</si>
  <si>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Now</t>
  </si>
  <si>
    <t>Commodity/Note</t>
  </si>
  <si>
    <t>Country Name</t>
  </si>
  <si>
    <t>TRQ</t>
  </si>
  <si>
    <t>Non-Cheese</t>
  </si>
  <si>
    <t>Specific Country</t>
  </si>
  <si>
    <t>European Union</t>
  </si>
  <si>
    <t>Any Country</t>
  </si>
  <si>
    <t>Grand Total (Cheese and Non Cheese)</t>
  </si>
  <si>
    <t>Belgium &amp; Denmark aggregated</t>
  </si>
  <si>
    <t>USMCA</t>
  </si>
  <si>
    <t>9823.01</t>
  </si>
  <si>
    <t>9823.02</t>
  </si>
  <si>
    <t>9823.03</t>
  </si>
  <si>
    <t>9823.04</t>
  </si>
  <si>
    <t>9823.05</t>
  </si>
  <si>
    <t>9823.06</t>
  </si>
  <si>
    <t>9823.07</t>
  </si>
  <si>
    <t>9823.08</t>
  </si>
  <si>
    <t>A1</t>
  </si>
  <si>
    <t>A2</t>
  </si>
  <si>
    <t>A3</t>
  </si>
  <si>
    <t>A4</t>
  </si>
  <si>
    <t>A5</t>
  </si>
  <si>
    <t>A6</t>
  </si>
  <si>
    <t>A7</t>
  </si>
  <si>
    <t>A8</t>
  </si>
  <si>
    <t>Skim Milk Powder</t>
  </si>
  <si>
    <t>Butter, Cream &amp; Cream Powder</t>
  </si>
  <si>
    <t>Whole Milk Powder</t>
  </si>
  <si>
    <t>Concerated Milk</t>
  </si>
  <si>
    <t>Other Dairy Product</t>
  </si>
  <si>
    <t>Fluid Cream, Sour Cream, ice Cream &amp; Milk Beverages</t>
  </si>
  <si>
    <t>Dried yogurt, sour cream, whey &amp; product of milk const.</t>
  </si>
  <si>
    <t>January</t>
  </si>
  <si>
    <t>February</t>
  </si>
  <si>
    <t>Butter (Note 6,G)</t>
  </si>
  <si>
    <t>France</t>
  </si>
  <si>
    <t>Germany</t>
  </si>
  <si>
    <t>Italy</t>
  </si>
  <si>
    <t>Lithuania</t>
  </si>
  <si>
    <t>New Zealand</t>
  </si>
  <si>
    <t>Switzerland</t>
  </si>
  <si>
    <t>United Kingdom</t>
  </si>
  <si>
    <t>Denmark</t>
  </si>
  <si>
    <t>Other Country</t>
  </si>
  <si>
    <t>Dried Skim Milk (Note 7,K)</t>
  </si>
  <si>
    <t>Netherlands</t>
  </si>
  <si>
    <t>Australia</t>
  </si>
  <si>
    <t>Canada</t>
  </si>
  <si>
    <t>Dried Whole Milk (Note 8,H)</t>
  </si>
  <si>
    <t>Dried ButterMilk/Whey (Note 12,M)</t>
  </si>
  <si>
    <t>Butter Substitutes Containing Over 45 Percent of Butterfat and/or Butter Oil (Note 14,SU)</t>
  </si>
  <si>
    <t>India</t>
  </si>
  <si>
    <t>Ireland</t>
  </si>
  <si>
    <t>Cheese and Substitutes for Cheese (Note 16,OT)</t>
  </si>
  <si>
    <t>Portugal</t>
  </si>
  <si>
    <t>Turkey</t>
  </si>
  <si>
    <t>Belgium</t>
  </si>
  <si>
    <t>Bulgaria</t>
  </si>
  <si>
    <t>Cyprus</t>
  </si>
  <si>
    <t>Estonia</t>
  </si>
  <si>
    <t>Finland</t>
  </si>
  <si>
    <t>Greece</t>
  </si>
  <si>
    <t>Poland</t>
  </si>
  <si>
    <t>Spain</t>
  </si>
  <si>
    <t>Egypt</t>
  </si>
  <si>
    <t>Argentina</t>
  </si>
  <si>
    <t>Costa Rica</t>
  </si>
  <si>
    <t>Iceland</t>
  </si>
  <si>
    <t>Israel</t>
  </si>
  <si>
    <t>Norway</t>
  </si>
  <si>
    <t>Uruguay</t>
  </si>
  <si>
    <t>Blue-Mold Cheese (Note 17,B)</t>
  </si>
  <si>
    <t>Chile</t>
  </si>
  <si>
    <t>Cheddar Cheese (Note 18,C)</t>
  </si>
  <si>
    <t>Jamaica</t>
  </si>
  <si>
    <t>American-Type Cheese (Note 19,A)</t>
  </si>
  <si>
    <t>Edam and Gouda Cheese (Note 20,E)</t>
  </si>
  <si>
    <t>Italian-Type Cheeses (Note 21,D)</t>
  </si>
  <si>
    <t>Romania</t>
  </si>
  <si>
    <t>Swiss or Emmenthaler Cheese (Note 22,GR)</t>
  </si>
  <si>
    <t>Lowfat Cheese (Note 23,LF)</t>
  </si>
  <si>
    <t>Swiss or Emmenthaler Cheese With Eye Formation (Note 25,SW)</t>
  </si>
  <si>
    <t>Austria</t>
  </si>
  <si>
    <t>Table 4:   Imports of Dairy Products Under Tariff-rate Quotas in Free Trade Agreements, Monthly, 2024 (Kgs)</t>
  </si>
  <si>
    <t>Table 3:  Imports Under U.S. WTO Dairy Import Tariff-rate Quotas, not subject to Licensing Requirements (first-come, first-served), Monthly, 2024 ( Kgs)</t>
  </si>
  <si>
    <t>USDA Dairy Import License Circular for 2024</t>
  </si>
  <si>
    <t>Armenia</t>
  </si>
  <si>
    <t>Grand Total</t>
  </si>
  <si>
    <t>Table 2:  High Duty Imports (Un-available as of February 2024)</t>
  </si>
  <si>
    <t>WTO**</t>
  </si>
  <si>
    <t>Source:  US Customs and Border Protection, Weekly Commodity Status Report  (**updated)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</si>
</sst>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.00"/>
  </numFmts>
  <fonts count="35" x14ac:knownFonts="1">
    <font>
      <sz val="10"/>
      <name val="Arial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Times New Roman"/>
      <family val="2"/>
      <scheme val="minor"/>
    </font>
    <font>
      <b/>
      <sz val="10"/>
      <color rgb="FF4682B4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4"/>
      <color rgb="FF4682B4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5EBF6"/>
        <bgColor indexed="64"/>
      </patternFill>
    </fill>
    <fill>
      <patternFill patternType="solid">
        <fgColor rgb="FFB5D6FA"/>
        <bgColor indexed="64"/>
      </patternFill>
    </fill>
    <fill>
      <patternFill patternType="solid">
        <fgColor rgb="FFD6EAFF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/>
      <right/>
      <top style="medium">
        <color rgb="FFBBBBBB"/>
      </top>
      <bottom/>
      <diagonal/>
    </border>
    <border>
      <left/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/>
      <bottom style="medium">
        <color rgb="FFBBBBBB"/>
      </bottom>
      <diagonal/>
    </border>
    <border>
      <left/>
      <right/>
      <top/>
      <bottom style="medium">
        <color rgb="FFBBBBBB"/>
      </bottom>
      <diagonal/>
    </border>
    <border>
      <left/>
      <right style="medium">
        <color rgb="FFBBBBBB"/>
      </right>
      <top/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</borders>
  <cellStyleXfs count="376">
    <xf numFmtId="0" fontId="0" fillId="0" borderId="0"/>
    <xf numFmtId="0" fontId="21" fillId="0" borderId="0"/>
    <xf numFmtId="0" fontId="19" fillId="0" borderId="0"/>
    <xf numFmtId="43" fontId="19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2" fontId="23" fillId="0" borderId="0" applyFont="0" applyFill="0" applyBorder="0" applyAlignment="0" applyProtection="0"/>
    <xf numFmtId="0" fontId="24" fillId="0" borderId="0">
      <protection locked="0"/>
    </xf>
    <xf numFmtId="165" fontId="24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0" fontId="19" fillId="3" borderId="1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05">
    <xf numFmtId="0" fontId="0" fillId="0" borderId="0" xfId="0"/>
    <xf numFmtId="0" fontId="19" fillId="0" borderId="0" xfId="2"/>
    <xf numFmtId="164" fontId="19" fillId="0" borderId="0" xfId="3" applyNumberFormat="1" applyFont="1"/>
    <xf numFmtId="0" fontId="19" fillId="0" borderId="0" xfId="2" applyAlignment="1">
      <alignment horizontal="right"/>
    </xf>
    <xf numFmtId="0" fontId="19" fillId="0" borderId="0" xfId="2" applyAlignment="1">
      <alignment wrapText="1"/>
    </xf>
    <xf numFmtId="164" fontId="19" fillId="0" borderId="0" xfId="3" applyNumberFormat="1" applyFont="1" applyBorder="1" applyAlignment="1">
      <alignment wrapText="1"/>
    </xf>
    <xf numFmtId="164" fontId="19" fillId="0" borderId="3" xfId="2" applyNumberFormat="1" applyBorder="1" applyAlignment="1">
      <alignment wrapText="1"/>
    </xf>
    <xf numFmtId="164" fontId="19" fillId="0" borderId="0" xfId="2" applyNumberFormat="1"/>
    <xf numFmtId="164" fontId="19" fillId="0" borderId="0" xfId="3" applyNumberFormat="1" applyFont="1" applyFill="1"/>
    <xf numFmtId="0" fontId="15" fillId="0" borderId="0" xfId="246" applyFont="1"/>
    <xf numFmtId="164" fontId="15" fillId="0" borderId="0" xfId="184" applyNumberFormat="1" applyFont="1" applyBorder="1" applyAlignment="1">
      <alignment wrapText="1"/>
    </xf>
    <xf numFmtId="164" fontId="15" fillId="0" borderId="0" xfId="184" applyNumberFormat="1" applyFont="1" applyBorder="1"/>
    <xf numFmtId="164" fontId="19" fillId="0" borderId="0" xfId="3" applyNumberFormat="1" applyFont="1" applyBorder="1"/>
    <xf numFmtId="164" fontId="19" fillId="16" borderId="0" xfId="3" applyNumberFormat="1" applyFont="1" applyFill="1"/>
    <xf numFmtId="0" fontId="19" fillId="16" borderId="0" xfId="2" applyFill="1"/>
    <xf numFmtId="0" fontId="15" fillId="16" borderId="4" xfId="246" applyFont="1" applyFill="1" applyBorder="1"/>
    <xf numFmtId="164" fontId="15" fillId="16" borderId="4" xfId="246" applyNumberFormat="1" applyFont="1" applyFill="1" applyBorder="1"/>
    <xf numFmtId="0" fontId="15" fillId="16" borderId="4" xfId="246" applyFont="1" applyFill="1" applyBorder="1" applyAlignment="1">
      <alignment horizontal="right"/>
    </xf>
    <xf numFmtId="0" fontId="15" fillId="16" borderId="4" xfId="246" applyFont="1" applyFill="1" applyBorder="1" applyAlignment="1">
      <alignment wrapText="1"/>
    </xf>
    <xf numFmtId="164" fontId="15" fillId="16" borderId="4" xfId="246" applyNumberFormat="1" applyFont="1" applyFill="1" applyBorder="1" applyAlignment="1">
      <alignment wrapText="1"/>
    </xf>
    <xf numFmtId="0" fontId="12" fillId="16" borderId="4" xfId="246" applyFont="1" applyFill="1" applyBorder="1"/>
    <xf numFmtId="164" fontId="28" fillId="0" borderId="4" xfId="2" applyNumberFormat="1" applyFont="1" applyBorder="1" applyAlignment="1">
      <alignment horizontal="center" wrapText="1"/>
    </xf>
    <xf numFmtId="0" fontId="15" fillId="0" borderId="4" xfId="246" applyFont="1" applyBorder="1"/>
    <xf numFmtId="164" fontId="15" fillId="0" borderId="4" xfId="246" applyNumberFormat="1" applyFont="1" applyBorder="1"/>
    <xf numFmtId="0" fontId="15" fillId="0" borderId="4" xfId="246" applyFont="1" applyBorder="1" applyAlignment="1">
      <alignment horizontal="right"/>
    </xf>
    <xf numFmtId="164" fontId="15" fillId="0" borderId="4" xfId="246" applyNumberFormat="1" applyFont="1" applyBorder="1" applyAlignment="1">
      <alignment horizontal="right"/>
    </xf>
    <xf numFmtId="0" fontId="14" fillId="0" borderId="4" xfId="246" applyFont="1" applyBorder="1" applyAlignment="1">
      <alignment horizontal="center"/>
    </xf>
    <xf numFmtId="9" fontId="15" fillId="0" borderId="4" xfId="375" applyFont="1" applyBorder="1"/>
    <xf numFmtId="164" fontId="15" fillId="16" borderId="4" xfId="246" applyNumberFormat="1" applyFont="1" applyFill="1" applyBorder="1" applyAlignment="1">
      <alignment horizontal="right"/>
    </xf>
    <xf numFmtId="0" fontId="15" fillId="16" borderId="4" xfId="246" applyFont="1" applyFill="1" applyBorder="1" applyAlignment="1">
      <alignment horizontal="center"/>
    </xf>
    <xf numFmtId="9" fontId="15" fillId="16" borderId="4" xfId="375" applyFont="1" applyFill="1" applyBorder="1"/>
    <xf numFmtId="164" fontId="29" fillId="0" borderId="4" xfId="246" applyNumberFormat="1" applyFont="1" applyBorder="1"/>
    <xf numFmtId="0" fontId="14" fillId="16" borderId="4" xfId="246" applyFont="1" applyFill="1" applyBorder="1" applyAlignment="1">
      <alignment horizontal="center"/>
    </xf>
    <xf numFmtId="0" fontId="19" fillId="0" borderId="4" xfId="2" applyBorder="1"/>
    <xf numFmtId="0" fontId="19" fillId="2" borderId="4" xfId="2" applyFill="1" applyBorder="1" applyAlignment="1">
      <alignment horizontal="center" wrapText="1"/>
    </xf>
    <xf numFmtId="0" fontId="18" fillId="2" borderId="4" xfId="2" applyFont="1" applyFill="1" applyBorder="1" applyAlignment="1">
      <alignment horizontal="center" wrapText="1"/>
    </xf>
    <xf numFmtId="164" fontId="19" fillId="2" borderId="4" xfId="2" applyNumberFormat="1" applyFill="1" applyBorder="1" applyAlignment="1">
      <alignment horizontal="center" wrapText="1"/>
    </xf>
    <xf numFmtId="164" fontId="11" fillId="2" borderId="4" xfId="2" applyNumberFormat="1" applyFont="1" applyFill="1" applyBorder="1" applyAlignment="1">
      <alignment horizontal="center" wrapText="1"/>
    </xf>
    <xf numFmtId="164" fontId="20" fillId="2" borderId="4" xfId="2" applyNumberFormat="1" applyFont="1" applyFill="1" applyBorder="1" applyAlignment="1">
      <alignment horizontal="center" wrapText="1"/>
    </xf>
    <xf numFmtId="164" fontId="20" fillId="2" borderId="4" xfId="2" quotePrefix="1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wrapText="1"/>
    </xf>
    <xf numFmtId="0" fontId="19" fillId="0" borderId="4" xfId="2" applyBorder="1" applyAlignment="1">
      <alignment wrapText="1"/>
    </xf>
    <xf numFmtId="164" fontId="19" fillId="0" borderId="4" xfId="2" applyNumberFormat="1" applyBorder="1" applyAlignment="1">
      <alignment wrapText="1"/>
    </xf>
    <xf numFmtId="164" fontId="19" fillId="0" borderId="4" xfId="3" applyNumberFormat="1" applyFont="1" applyBorder="1" applyAlignment="1">
      <alignment wrapText="1"/>
    </xf>
    <xf numFmtId="9" fontId="19" fillId="0" borderId="4" xfId="375" applyFont="1" applyBorder="1"/>
    <xf numFmtId="164" fontId="19" fillId="0" borderId="4" xfId="2" applyNumberFormat="1" applyBorder="1"/>
    <xf numFmtId="164" fontId="19" fillId="0" borderId="4" xfId="3" applyNumberFormat="1" applyFont="1" applyBorder="1"/>
    <xf numFmtId="0" fontId="19" fillId="16" borderId="4" xfId="2" applyFill="1" applyBorder="1"/>
    <xf numFmtId="0" fontId="17" fillId="16" borderId="4" xfId="2" applyFont="1" applyFill="1" applyBorder="1" applyAlignment="1">
      <alignment horizontal="left" indent="1"/>
    </xf>
    <xf numFmtId="164" fontId="19" fillId="16" borderId="4" xfId="2" applyNumberFormat="1" applyFill="1" applyBorder="1"/>
    <xf numFmtId="164" fontId="19" fillId="16" borderId="4" xfId="3" applyNumberFormat="1" applyFont="1" applyFill="1" applyBorder="1"/>
    <xf numFmtId="164" fontId="14" fillId="0" borderId="4" xfId="3" applyNumberFormat="1" applyFont="1" applyBorder="1" applyAlignment="1">
      <alignment horizontal="center"/>
    </xf>
    <xf numFmtId="0" fontId="10" fillId="0" borderId="4" xfId="2" applyFont="1" applyBorder="1"/>
    <xf numFmtId="164" fontId="14" fillId="0" borderId="4" xfId="3" applyNumberFormat="1" applyFont="1" applyBorder="1"/>
    <xf numFmtId="0" fontId="18" fillId="0" borderId="4" xfId="2" applyFont="1" applyBorder="1"/>
    <xf numFmtId="0" fontId="17" fillId="0" borderId="4" xfId="2" applyFont="1" applyBorder="1" applyAlignment="1">
      <alignment horizontal="left" indent="1"/>
    </xf>
    <xf numFmtId="164" fontId="16" fillId="0" borderId="4" xfId="2" applyNumberFormat="1" applyFont="1" applyBorder="1"/>
    <xf numFmtId="164" fontId="14" fillId="0" borderId="4" xfId="2" applyNumberFormat="1" applyFont="1" applyBorder="1"/>
    <xf numFmtId="9" fontId="19" fillId="16" borderId="4" xfId="375" applyFont="1" applyFill="1" applyBorder="1"/>
    <xf numFmtId="0" fontId="19" fillId="0" borderId="2" xfId="2" applyBorder="1" applyAlignment="1">
      <alignment wrapText="1"/>
    </xf>
    <xf numFmtId="164" fontId="15" fillId="0" borderId="0" xfId="2" quotePrefix="1" applyNumberFormat="1" applyFont="1" applyAlignment="1">
      <alignment horizontal="center" wrapText="1"/>
    </xf>
    <xf numFmtId="164" fontId="15" fillId="0" borderId="0" xfId="2" applyNumberFormat="1" applyFont="1" applyAlignment="1">
      <alignment horizontal="center" wrapText="1"/>
    </xf>
    <xf numFmtId="0" fontId="0" fillId="0" borderId="4" xfId="0" applyBorder="1"/>
    <xf numFmtId="164" fontId="9" fillId="16" borderId="4" xfId="2" applyNumberFormat="1" applyFont="1" applyFill="1" applyBorder="1" applyAlignment="1">
      <alignment horizontal="center" wrapText="1"/>
    </xf>
    <xf numFmtId="164" fontId="8" fillId="2" borderId="4" xfId="2" applyNumberFormat="1" applyFont="1" applyFill="1" applyBorder="1" applyAlignment="1">
      <alignment horizontal="center" wrapText="1"/>
    </xf>
    <xf numFmtId="164" fontId="7" fillId="0" borderId="4" xfId="246" applyNumberFormat="1" applyFont="1" applyBorder="1"/>
    <xf numFmtId="0" fontId="6" fillId="0" borderId="4" xfId="246" applyFont="1" applyBorder="1"/>
    <xf numFmtId="0" fontId="6" fillId="0" borderId="4" xfId="246" quotePrefix="1" applyFont="1" applyBorder="1"/>
    <xf numFmtId="164" fontId="5" fillId="0" borderId="4" xfId="246" applyNumberFormat="1" applyFont="1" applyBorder="1"/>
    <xf numFmtId="3" fontId="0" fillId="0" borderId="0" xfId="0" applyNumberFormat="1"/>
    <xf numFmtId="0" fontId="4" fillId="0" borderId="4" xfId="246" applyFont="1" applyBorder="1"/>
    <xf numFmtId="0" fontId="31" fillId="0" borderId="0" xfId="0" applyFont="1"/>
    <xf numFmtId="0" fontId="32" fillId="17" borderId="13" xfId="0" applyFont="1" applyFill="1" applyBorder="1" applyAlignment="1">
      <alignment horizontal="center" vertical="center" wrapText="1"/>
    </xf>
    <xf numFmtId="0" fontId="32" fillId="18" borderId="14" xfId="0" applyFont="1" applyFill="1" applyBorder="1" applyAlignment="1">
      <alignment wrapText="1"/>
    </xf>
    <xf numFmtId="0" fontId="33" fillId="18" borderId="14" xfId="0" applyFont="1" applyFill="1" applyBorder="1" applyAlignment="1">
      <alignment wrapText="1"/>
    </xf>
    <xf numFmtId="3" fontId="33" fillId="18" borderId="14" xfId="0" applyNumberFormat="1" applyFont="1" applyFill="1" applyBorder="1" applyAlignment="1">
      <alignment wrapText="1"/>
    </xf>
    <xf numFmtId="0" fontId="32" fillId="19" borderId="14" xfId="0" applyFont="1" applyFill="1" applyBorder="1" applyAlignment="1">
      <alignment wrapText="1"/>
    </xf>
    <xf numFmtId="0" fontId="33" fillId="19" borderId="14" xfId="0" applyFont="1" applyFill="1" applyBorder="1" applyAlignment="1">
      <alignment wrapText="1"/>
    </xf>
    <xf numFmtId="3" fontId="33" fillId="19" borderId="14" xfId="0" applyNumberFormat="1" applyFont="1" applyFill="1" applyBorder="1" applyAlignment="1">
      <alignment wrapText="1"/>
    </xf>
    <xf numFmtId="0" fontId="33" fillId="20" borderId="14" xfId="0" applyFont="1" applyFill="1" applyBorder="1" applyAlignment="1">
      <alignment horizontal="right" wrapText="1"/>
    </xf>
    <xf numFmtId="0" fontId="33" fillId="20" borderId="14" xfId="0" applyFont="1" applyFill="1" applyBorder="1" applyAlignment="1">
      <alignment wrapText="1"/>
    </xf>
    <xf numFmtId="3" fontId="33" fillId="20" borderId="14" xfId="0" applyNumberFormat="1" applyFont="1" applyFill="1" applyBorder="1" applyAlignment="1">
      <alignment horizontal="right" wrapText="1"/>
    </xf>
    <xf numFmtId="0" fontId="33" fillId="0" borderId="14" xfId="0" applyFont="1" applyBorder="1" applyAlignment="1">
      <alignment horizontal="right" wrapText="1"/>
    </xf>
    <xf numFmtId="0" fontId="33" fillId="0" borderId="14" xfId="0" applyFont="1" applyBorder="1" applyAlignment="1">
      <alignment wrapText="1"/>
    </xf>
    <xf numFmtId="3" fontId="33" fillId="0" borderId="14" xfId="0" applyNumberFormat="1" applyFont="1" applyBorder="1" applyAlignment="1">
      <alignment horizontal="right" wrapText="1"/>
    </xf>
    <xf numFmtId="3" fontId="31" fillId="0" borderId="0" xfId="0" applyNumberFormat="1" applyFont="1"/>
    <xf numFmtId="3" fontId="33" fillId="17" borderId="14" xfId="0" applyNumberFormat="1" applyFont="1" applyFill="1" applyBorder="1" applyAlignment="1">
      <alignment wrapText="1"/>
    </xf>
    <xf numFmtId="0" fontId="32" fillId="17" borderId="15" xfId="0" applyFont="1" applyFill="1" applyBorder="1" applyAlignment="1">
      <alignment wrapText="1"/>
    </xf>
    <xf numFmtId="0" fontId="32" fillId="17" borderId="16" xfId="0" applyFont="1" applyFill="1" applyBorder="1" applyAlignment="1">
      <alignment wrapText="1"/>
    </xf>
    <xf numFmtId="0" fontId="34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" fillId="16" borderId="4" xfId="2" applyFont="1" applyFill="1" applyBorder="1" applyAlignment="1">
      <alignment horizontal="center" wrapText="1"/>
    </xf>
    <xf numFmtId="0" fontId="18" fillId="16" borderId="4" xfId="2" applyFont="1" applyFill="1" applyBorder="1" applyAlignment="1">
      <alignment horizontal="center" wrapText="1"/>
    </xf>
    <xf numFmtId="0" fontId="0" fillId="16" borderId="4" xfId="0" applyFill="1" applyBorder="1"/>
    <xf numFmtId="0" fontId="3" fillId="0" borderId="4" xfId="2" applyFont="1" applyBorder="1" applyAlignment="1">
      <alignment horizontal="center" wrapText="1"/>
    </xf>
    <xf numFmtId="0" fontId="18" fillId="0" borderId="4" xfId="2" applyFont="1" applyBorder="1" applyAlignment="1">
      <alignment horizontal="center" wrapText="1"/>
    </xf>
    <xf numFmtId="0" fontId="0" fillId="0" borderId="4" xfId="0" applyBorder="1"/>
    <xf numFmtId="0" fontId="19" fillId="0" borderId="3" xfId="2" applyBorder="1" applyAlignment="1">
      <alignment horizontal="left" wrapText="1"/>
    </xf>
    <xf numFmtId="0" fontId="19" fillId="0" borderId="6" xfId="2" applyBorder="1" applyAlignment="1">
      <alignment horizontal="left" wrapText="1"/>
    </xf>
    <xf numFmtId="0" fontId="1" fillId="0" borderId="4" xfId="2" applyFont="1" applyBorder="1"/>
    <xf numFmtId="0" fontId="1" fillId="0" borderId="5" xfId="2" applyFont="1" applyBorder="1" applyAlignment="1">
      <alignment horizontal="left" wrapText="1"/>
    </xf>
  </cellXfs>
  <cellStyles count="376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2 2 2" xfId="7" xr:uid="{00000000-0005-0000-0000-000003000000}"/>
    <cellStyle name="20% - Accent1 2 2 3" xfId="8" xr:uid="{00000000-0005-0000-0000-000004000000}"/>
    <cellStyle name="20% - Accent1 2 3" xfId="9" xr:uid="{00000000-0005-0000-0000-000005000000}"/>
    <cellStyle name="20% - Accent1 2 3 2" xfId="10" xr:uid="{00000000-0005-0000-0000-000006000000}"/>
    <cellStyle name="20% - Accent1 2 4" xfId="11" xr:uid="{00000000-0005-0000-0000-000007000000}"/>
    <cellStyle name="20% - Accent1 3" xfId="12" xr:uid="{00000000-0005-0000-0000-000008000000}"/>
    <cellStyle name="20% - Accent1 3 2" xfId="13" xr:uid="{00000000-0005-0000-0000-000009000000}"/>
    <cellStyle name="20% - Accent1 3 2 2" xfId="14" xr:uid="{00000000-0005-0000-0000-00000A000000}"/>
    <cellStyle name="20% - Accent1 3 3" xfId="15" xr:uid="{00000000-0005-0000-0000-00000B000000}"/>
    <cellStyle name="20% - Accent1 4" xfId="16" xr:uid="{00000000-0005-0000-0000-00000C000000}"/>
    <cellStyle name="20% - Accent1 4 2" xfId="17" xr:uid="{00000000-0005-0000-0000-00000D000000}"/>
    <cellStyle name="20% - Accent1 5" xfId="18" xr:uid="{00000000-0005-0000-0000-00000E000000}"/>
    <cellStyle name="20% - Accent2 2" xfId="19" xr:uid="{00000000-0005-0000-0000-00000F000000}"/>
    <cellStyle name="20% - Accent2 2 2" xfId="20" xr:uid="{00000000-0005-0000-0000-000010000000}"/>
    <cellStyle name="20% - Accent2 2 2 2" xfId="21" xr:uid="{00000000-0005-0000-0000-000011000000}"/>
    <cellStyle name="20% - Accent2 2 2 2 2" xfId="22" xr:uid="{00000000-0005-0000-0000-000012000000}"/>
    <cellStyle name="20% - Accent2 2 2 3" xfId="23" xr:uid="{00000000-0005-0000-0000-000013000000}"/>
    <cellStyle name="20% - Accent2 2 3" xfId="24" xr:uid="{00000000-0005-0000-0000-000014000000}"/>
    <cellStyle name="20% - Accent2 2 3 2" xfId="25" xr:uid="{00000000-0005-0000-0000-000015000000}"/>
    <cellStyle name="20% - Accent2 2 4" xfId="26" xr:uid="{00000000-0005-0000-0000-000016000000}"/>
    <cellStyle name="20% - Accent2 3" xfId="27" xr:uid="{00000000-0005-0000-0000-000017000000}"/>
    <cellStyle name="20% - Accent2 3 2" xfId="28" xr:uid="{00000000-0005-0000-0000-000018000000}"/>
    <cellStyle name="20% - Accent2 3 2 2" xfId="29" xr:uid="{00000000-0005-0000-0000-000019000000}"/>
    <cellStyle name="20% - Accent2 3 3" xfId="30" xr:uid="{00000000-0005-0000-0000-00001A000000}"/>
    <cellStyle name="20% - Accent2 4" xfId="31" xr:uid="{00000000-0005-0000-0000-00001B000000}"/>
    <cellStyle name="20% - Accent2 4 2" xfId="32" xr:uid="{00000000-0005-0000-0000-00001C000000}"/>
    <cellStyle name="20% - Accent2 5" xfId="33" xr:uid="{00000000-0005-0000-0000-00001D000000}"/>
    <cellStyle name="20% - Accent3 2" xfId="34" xr:uid="{00000000-0005-0000-0000-00001E000000}"/>
    <cellStyle name="20% - Accent3 2 2" xfId="35" xr:uid="{00000000-0005-0000-0000-00001F000000}"/>
    <cellStyle name="20% - Accent3 2 2 2" xfId="36" xr:uid="{00000000-0005-0000-0000-000020000000}"/>
    <cellStyle name="20% - Accent3 2 2 2 2" xfId="37" xr:uid="{00000000-0005-0000-0000-000021000000}"/>
    <cellStyle name="20% - Accent3 2 2 3" xfId="38" xr:uid="{00000000-0005-0000-0000-000022000000}"/>
    <cellStyle name="20% - Accent3 2 3" xfId="39" xr:uid="{00000000-0005-0000-0000-000023000000}"/>
    <cellStyle name="20% - Accent3 2 3 2" xfId="40" xr:uid="{00000000-0005-0000-0000-000024000000}"/>
    <cellStyle name="20% - Accent3 2 4" xfId="41" xr:uid="{00000000-0005-0000-0000-000025000000}"/>
    <cellStyle name="20% - Accent3 3" xfId="42" xr:uid="{00000000-0005-0000-0000-000026000000}"/>
    <cellStyle name="20% - Accent3 3 2" xfId="43" xr:uid="{00000000-0005-0000-0000-000027000000}"/>
    <cellStyle name="20% - Accent3 3 2 2" xfId="44" xr:uid="{00000000-0005-0000-0000-000028000000}"/>
    <cellStyle name="20% - Accent3 3 3" xfId="45" xr:uid="{00000000-0005-0000-0000-000029000000}"/>
    <cellStyle name="20% - Accent3 4" xfId="46" xr:uid="{00000000-0005-0000-0000-00002A000000}"/>
    <cellStyle name="20% - Accent3 4 2" xfId="47" xr:uid="{00000000-0005-0000-0000-00002B000000}"/>
    <cellStyle name="20% - Accent3 5" xfId="48" xr:uid="{00000000-0005-0000-0000-00002C000000}"/>
    <cellStyle name="20% - Accent4 2" xfId="49" xr:uid="{00000000-0005-0000-0000-00002D000000}"/>
    <cellStyle name="20% - Accent4 2 2" xfId="50" xr:uid="{00000000-0005-0000-0000-00002E000000}"/>
    <cellStyle name="20% - Accent4 2 2 2" xfId="51" xr:uid="{00000000-0005-0000-0000-00002F000000}"/>
    <cellStyle name="20% - Accent4 2 2 2 2" xfId="52" xr:uid="{00000000-0005-0000-0000-000030000000}"/>
    <cellStyle name="20% - Accent4 2 2 3" xfId="53" xr:uid="{00000000-0005-0000-0000-000031000000}"/>
    <cellStyle name="20% - Accent4 2 3" xfId="54" xr:uid="{00000000-0005-0000-0000-000032000000}"/>
    <cellStyle name="20% - Accent4 2 3 2" xfId="55" xr:uid="{00000000-0005-0000-0000-000033000000}"/>
    <cellStyle name="20% - Accent4 2 4" xfId="56" xr:uid="{00000000-0005-0000-0000-000034000000}"/>
    <cellStyle name="20% - Accent4 3" xfId="57" xr:uid="{00000000-0005-0000-0000-000035000000}"/>
    <cellStyle name="20% - Accent4 3 2" xfId="58" xr:uid="{00000000-0005-0000-0000-000036000000}"/>
    <cellStyle name="20% - Accent4 3 2 2" xfId="59" xr:uid="{00000000-0005-0000-0000-000037000000}"/>
    <cellStyle name="20% - Accent4 3 3" xfId="60" xr:uid="{00000000-0005-0000-0000-000038000000}"/>
    <cellStyle name="20% - Accent4 4" xfId="61" xr:uid="{00000000-0005-0000-0000-000039000000}"/>
    <cellStyle name="20% - Accent4 4 2" xfId="62" xr:uid="{00000000-0005-0000-0000-00003A000000}"/>
    <cellStyle name="20% - Accent4 5" xfId="63" xr:uid="{00000000-0005-0000-0000-00003B000000}"/>
    <cellStyle name="20% - Accent5 2" xfId="64" xr:uid="{00000000-0005-0000-0000-00003C000000}"/>
    <cellStyle name="20% - Accent5 2 2" xfId="65" xr:uid="{00000000-0005-0000-0000-00003D000000}"/>
    <cellStyle name="20% - Accent5 2 2 2" xfId="66" xr:uid="{00000000-0005-0000-0000-00003E000000}"/>
    <cellStyle name="20% - Accent5 2 2 2 2" xfId="67" xr:uid="{00000000-0005-0000-0000-00003F000000}"/>
    <cellStyle name="20% - Accent5 2 2 3" xfId="68" xr:uid="{00000000-0005-0000-0000-000040000000}"/>
    <cellStyle name="20% - Accent5 2 3" xfId="69" xr:uid="{00000000-0005-0000-0000-000041000000}"/>
    <cellStyle name="20% - Accent5 2 3 2" xfId="70" xr:uid="{00000000-0005-0000-0000-000042000000}"/>
    <cellStyle name="20% - Accent5 2 4" xfId="71" xr:uid="{00000000-0005-0000-0000-000043000000}"/>
    <cellStyle name="20% - Accent5 3" xfId="72" xr:uid="{00000000-0005-0000-0000-000044000000}"/>
    <cellStyle name="20% - Accent5 3 2" xfId="73" xr:uid="{00000000-0005-0000-0000-000045000000}"/>
    <cellStyle name="20% - Accent5 3 2 2" xfId="74" xr:uid="{00000000-0005-0000-0000-000046000000}"/>
    <cellStyle name="20% - Accent5 3 3" xfId="75" xr:uid="{00000000-0005-0000-0000-000047000000}"/>
    <cellStyle name="20% - Accent5 4" xfId="76" xr:uid="{00000000-0005-0000-0000-000048000000}"/>
    <cellStyle name="20% - Accent5 4 2" xfId="77" xr:uid="{00000000-0005-0000-0000-000049000000}"/>
    <cellStyle name="20% - Accent5 5" xfId="78" xr:uid="{00000000-0005-0000-0000-00004A000000}"/>
    <cellStyle name="20% - Accent6 2" xfId="79" xr:uid="{00000000-0005-0000-0000-00004B000000}"/>
    <cellStyle name="20% - Accent6 2 2" xfId="80" xr:uid="{00000000-0005-0000-0000-00004C000000}"/>
    <cellStyle name="20% - Accent6 2 2 2" xfId="81" xr:uid="{00000000-0005-0000-0000-00004D000000}"/>
    <cellStyle name="20% - Accent6 2 2 2 2" xfId="82" xr:uid="{00000000-0005-0000-0000-00004E000000}"/>
    <cellStyle name="20% - Accent6 2 2 3" xfId="83" xr:uid="{00000000-0005-0000-0000-00004F000000}"/>
    <cellStyle name="20% - Accent6 2 3" xfId="84" xr:uid="{00000000-0005-0000-0000-000050000000}"/>
    <cellStyle name="20% - Accent6 2 3 2" xfId="85" xr:uid="{00000000-0005-0000-0000-000051000000}"/>
    <cellStyle name="20% - Accent6 2 4" xfId="86" xr:uid="{00000000-0005-0000-0000-000052000000}"/>
    <cellStyle name="20% - Accent6 3" xfId="87" xr:uid="{00000000-0005-0000-0000-000053000000}"/>
    <cellStyle name="20% - Accent6 3 2" xfId="88" xr:uid="{00000000-0005-0000-0000-000054000000}"/>
    <cellStyle name="20% - Accent6 3 2 2" xfId="89" xr:uid="{00000000-0005-0000-0000-000055000000}"/>
    <cellStyle name="20% - Accent6 3 3" xfId="90" xr:uid="{00000000-0005-0000-0000-000056000000}"/>
    <cellStyle name="20% - Accent6 4" xfId="91" xr:uid="{00000000-0005-0000-0000-000057000000}"/>
    <cellStyle name="20% - Accent6 4 2" xfId="92" xr:uid="{00000000-0005-0000-0000-000058000000}"/>
    <cellStyle name="20% - Accent6 5" xfId="93" xr:uid="{00000000-0005-0000-0000-000059000000}"/>
    <cellStyle name="40% - Accent1 2" xfId="94" xr:uid="{00000000-0005-0000-0000-00005A000000}"/>
    <cellStyle name="40% - Accent1 2 2" xfId="95" xr:uid="{00000000-0005-0000-0000-00005B000000}"/>
    <cellStyle name="40% - Accent1 2 2 2" xfId="96" xr:uid="{00000000-0005-0000-0000-00005C000000}"/>
    <cellStyle name="40% - Accent1 2 2 2 2" xfId="97" xr:uid="{00000000-0005-0000-0000-00005D000000}"/>
    <cellStyle name="40% - Accent1 2 2 3" xfId="98" xr:uid="{00000000-0005-0000-0000-00005E000000}"/>
    <cellStyle name="40% - Accent1 2 3" xfId="99" xr:uid="{00000000-0005-0000-0000-00005F000000}"/>
    <cellStyle name="40% - Accent1 2 3 2" xfId="100" xr:uid="{00000000-0005-0000-0000-000060000000}"/>
    <cellStyle name="40% - Accent1 2 4" xfId="101" xr:uid="{00000000-0005-0000-0000-000061000000}"/>
    <cellStyle name="40% - Accent1 3" xfId="102" xr:uid="{00000000-0005-0000-0000-000062000000}"/>
    <cellStyle name="40% - Accent1 3 2" xfId="103" xr:uid="{00000000-0005-0000-0000-000063000000}"/>
    <cellStyle name="40% - Accent1 3 2 2" xfId="104" xr:uid="{00000000-0005-0000-0000-000064000000}"/>
    <cellStyle name="40% - Accent1 3 3" xfId="105" xr:uid="{00000000-0005-0000-0000-000065000000}"/>
    <cellStyle name="40% - Accent1 4" xfId="106" xr:uid="{00000000-0005-0000-0000-000066000000}"/>
    <cellStyle name="40% - Accent1 4 2" xfId="107" xr:uid="{00000000-0005-0000-0000-000067000000}"/>
    <cellStyle name="40% - Accent1 5" xfId="108" xr:uid="{00000000-0005-0000-0000-000068000000}"/>
    <cellStyle name="40% - Accent2 2" xfId="109" xr:uid="{00000000-0005-0000-0000-000069000000}"/>
    <cellStyle name="40% - Accent2 2 2" xfId="110" xr:uid="{00000000-0005-0000-0000-00006A000000}"/>
    <cellStyle name="40% - Accent2 2 2 2" xfId="111" xr:uid="{00000000-0005-0000-0000-00006B000000}"/>
    <cellStyle name="40% - Accent2 2 2 2 2" xfId="112" xr:uid="{00000000-0005-0000-0000-00006C000000}"/>
    <cellStyle name="40% - Accent2 2 2 3" xfId="113" xr:uid="{00000000-0005-0000-0000-00006D000000}"/>
    <cellStyle name="40% - Accent2 2 3" xfId="114" xr:uid="{00000000-0005-0000-0000-00006E000000}"/>
    <cellStyle name="40% - Accent2 2 3 2" xfId="115" xr:uid="{00000000-0005-0000-0000-00006F000000}"/>
    <cellStyle name="40% - Accent2 2 4" xfId="116" xr:uid="{00000000-0005-0000-0000-000070000000}"/>
    <cellStyle name="40% - Accent2 3" xfId="117" xr:uid="{00000000-0005-0000-0000-000071000000}"/>
    <cellStyle name="40% - Accent2 3 2" xfId="118" xr:uid="{00000000-0005-0000-0000-000072000000}"/>
    <cellStyle name="40% - Accent2 3 2 2" xfId="119" xr:uid="{00000000-0005-0000-0000-000073000000}"/>
    <cellStyle name="40% - Accent2 3 3" xfId="120" xr:uid="{00000000-0005-0000-0000-000074000000}"/>
    <cellStyle name="40% - Accent2 4" xfId="121" xr:uid="{00000000-0005-0000-0000-000075000000}"/>
    <cellStyle name="40% - Accent2 4 2" xfId="122" xr:uid="{00000000-0005-0000-0000-000076000000}"/>
    <cellStyle name="40% - Accent2 5" xfId="123" xr:uid="{00000000-0005-0000-0000-000077000000}"/>
    <cellStyle name="40% - Accent3 2" xfId="124" xr:uid="{00000000-0005-0000-0000-000078000000}"/>
    <cellStyle name="40% - Accent3 2 2" xfId="125" xr:uid="{00000000-0005-0000-0000-000079000000}"/>
    <cellStyle name="40% - Accent3 2 2 2" xfId="126" xr:uid="{00000000-0005-0000-0000-00007A000000}"/>
    <cellStyle name="40% - Accent3 2 2 2 2" xfId="127" xr:uid="{00000000-0005-0000-0000-00007B000000}"/>
    <cellStyle name="40% - Accent3 2 2 3" xfId="128" xr:uid="{00000000-0005-0000-0000-00007C000000}"/>
    <cellStyle name="40% - Accent3 2 3" xfId="129" xr:uid="{00000000-0005-0000-0000-00007D000000}"/>
    <cellStyle name="40% - Accent3 2 3 2" xfId="130" xr:uid="{00000000-0005-0000-0000-00007E000000}"/>
    <cellStyle name="40% - Accent3 2 4" xfId="131" xr:uid="{00000000-0005-0000-0000-00007F000000}"/>
    <cellStyle name="40% - Accent3 3" xfId="132" xr:uid="{00000000-0005-0000-0000-000080000000}"/>
    <cellStyle name="40% - Accent3 3 2" xfId="133" xr:uid="{00000000-0005-0000-0000-000081000000}"/>
    <cellStyle name="40% - Accent3 3 2 2" xfId="134" xr:uid="{00000000-0005-0000-0000-000082000000}"/>
    <cellStyle name="40% - Accent3 3 3" xfId="135" xr:uid="{00000000-0005-0000-0000-000083000000}"/>
    <cellStyle name="40% - Accent3 4" xfId="136" xr:uid="{00000000-0005-0000-0000-000084000000}"/>
    <cellStyle name="40% - Accent3 4 2" xfId="137" xr:uid="{00000000-0005-0000-0000-000085000000}"/>
    <cellStyle name="40% - Accent3 5" xfId="138" xr:uid="{00000000-0005-0000-0000-000086000000}"/>
    <cellStyle name="40% - Accent4 2" xfId="139" xr:uid="{00000000-0005-0000-0000-000087000000}"/>
    <cellStyle name="40% - Accent4 2 2" xfId="140" xr:uid="{00000000-0005-0000-0000-000088000000}"/>
    <cellStyle name="40% - Accent4 2 2 2" xfId="141" xr:uid="{00000000-0005-0000-0000-000089000000}"/>
    <cellStyle name="40% - Accent4 2 2 2 2" xfId="142" xr:uid="{00000000-0005-0000-0000-00008A000000}"/>
    <cellStyle name="40% - Accent4 2 2 3" xfId="143" xr:uid="{00000000-0005-0000-0000-00008B000000}"/>
    <cellStyle name="40% - Accent4 2 3" xfId="144" xr:uid="{00000000-0005-0000-0000-00008C000000}"/>
    <cellStyle name="40% - Accent4 2 3 2" xfId="145" xr:uid="{00000000-0005-0000-0000-00008D000000}"/>
    <cellStyle name="40% - Accent4 2 4" xfId="146" xr:uid="{00000000-0005-0000-0000-00008E000000}"/>
    <cellStyle name="40% - Accent4 3" xfId="147" xr:uid="{00000000-0005-0000-0000-00008F000000}"/>
    <cellStyle name="40% - Accent4 3 2" xfId="148" xr:uid="{00000000-0005-0000-0000-000090000000}"/>
    <cellStyle name="40% - Accent4 3 2 2" xfId="149" xr:uid="{00000000-0005-0000-0000-000091000000}"/>
    <cellStyle name="40% - Accent4 3 3" xfId="150" xr:uid="{00000000-0005-0000-0000-000092000000}"/>
    <cellStyle name="40% - Accent4 4" xfId="151" xr:uid="{00000000-0005-0000-0000-000093000000}"/>
    <cellStyle name="40% - Accent4 4 2" xfId="152" xr:uid="{00000000-0005-0000-0000-000094000000}"/>
    <cellStyle name="40% - Accent4 5" xfId="153" xr:uid="{00000000-0005-0000-0000-000095000000}"/>
    <cellStyle name="40% - Accent5 2" xfId="154" xr:uid="{00000000-0005-0000-0000-000096000000}"/>
    <cellStyle name="40% - Accent5 2 2" xfId="155" xr:uid="{00000000-0005-0000-0000-000097000000}"/>
    <cellStyle name="40% - Accent5 2 2 2" xfId="156" xr:uid="{00000000-0005-0000-0000-000098000000}"/>
    <cellStyle name="40% - Accent5 2 2 2 2" xfId="157" xr:uid="{00000000-0005-0000-0000-000099000000}"/>
    <cellStyle name="40% - Accent5 2 2 3" xfId="158" xr:uid="{00000000-0005-0000-0000-00009A000000}"/>
    <cellStyle name="40% - Accent5 2 3" xfId="159" xr:uid="{00000000-0005-0000-0000-00009B000000}"/>
    <cellStyle name="40% - Accent5 2 3 2" xfId="160" xr:uid="{00000000-0005-0000-0000-00009C000000}"/>
    <cellStyle name="40% - Accent5 2 4" xfId="161" xr:uid="{00000000-0005-0000-0000-00009D000000}"/>
    <cellStyle name="40% - Accent5 3" xfId="162" xr:uid="{00000000-0005-0000-0000-00009E000000}"/>
    <cellStyle name="40% - Accent5 3 2" xfId="163" xr:uid="{00000000-0005-0000-0000-00009F000000}"/>
    <cellStyle name="40% - Accent5 3 2 2" xfId="164" xr:uid="{00000000-0005-0000-0000-0000A0000000}"/>
    <cellStyle name="40% - Accent5 3 3" xfId="165" xr:uid="{00000000-0005-0000-0000-0000A1000000}"/>
    <cellStyle name="40% - Accent5 4" xfId="166" xr:uid="{00000000-0005-0000-0000-0000A2000000}"/>
    <cellStyle name="40% - Accent5 4 2" xfId="167" xr:uid="{00000000-0005-0000-0000-0000A3000000}"/>
    <cellStyle name="40% - Accent5 5" xfId="168" xr:uid="{00000000-0005-0000-0000-0000A4000000}"/>
    <cellStyle name="40% - Accent6 2" xfId="169" xr:uid="{00000000-0005-0000-0000-0000A5000000}"/>
    <cellStyle name="40% - Accent6 2 2" xfId="170" xr:uid="{00000000-0005-0000-0000-0000A6000000}"/>
    <cellStyle name="40% - Accent6 2 2 2" xfId="171" xr:uid="{00000000-0005-0000-0000-0000A7000000}"/>
    <cellStyle name="40% - Accent6 2 2 2 2" xfId="172" xr:uid="{00000000-0005-0000-0000-0000A8000000}"/>
    <cellStyle name="40% - Accent6 2 2 3" xfId="173" xr:uid="{00000000-0005-0000-0000-0000A9000000}"/>
    <cellStyle name="40% - Accent6 2 3" xfId="174" xr:uid="{00000000-0005-0000-0000-0000AA000000}"/>
    <cellStyle name="40% - Accent6 2 3 2" xfId="175" xr:uid="{00000000-0005-0000-0000-0000AB000000}"/>
    <cellStyle name="40% - Accent6 2 4" xfId="176" xr:uid="{00000000-0005-0000-0000-0000AC000000}"/>
    <cellStyle name="40% - Accent6 3" xfId="177" xr:uid="{00000000-0005-0000-0000-0000AD000000}"/>
    <cellStyle name="40% - Accent6 3 2" xfId="178" xr:uid="{00000000-0005-0000-0000-0000AE000000}"/>
    <cellStyle name="40% - Accent6 3 2 2" xfId="179" xr:uid="{00000000-0005-0000-0000-0000AF000000}"/>
    <cellStyle name="40% - Accent6 3 3" xfId="180" xr:uid="{00000000-0005-0000-0000-0000B0000000}"/>
    <cellStyle name="40% - Accent6 4" xfId="181" xr:uid="{00000000-0005-0000-0000-0000B1000000}"/>
    <cellStyle name="40% - Accent6 4 2" xfId="182" xr:uid="{00000000-0005-0000-0000-0000B2000000}"/>
    <cellStyle name="40% - Accent6 5" xfId="183" xr:uid="{00000000-0005-0000-0000-0000B3000000}"/>
    <cellStyle name="Comma 10" xfId="184" xr:uid="{00000000-0005-0000-0000-0000B5000000}"/>
    <cellStyle name="Comma 10 2" xfId="185" xr:uid="{00000000-0005-0000-0000-0000B6000000}"/>
    <cellStyle name="Comma 10 2 2" xfId="186" xr:uid="{00000000-0005-0000-0000-0000B7000000}"/>
    <cellStyle name="Comma 10 2 2 2" xfId="187" xr:uid="{00000000-0005-0000-0000-0000B8000000}"/>
    <cellStyle name="Comma 10 2 3" xfId="188" xr:uid="{00000000-0005-0000-0000-0000B9000000}"/>
    <cellStyle name="Comma 10 3" xfId="189" xr:uid="{00000000-0005-0000-0000-0000BA000000}"/>
    <cellStyle name="Comma 10 3 2" xfId="190" xr:uid="{00000000-0005-0000-0000-0000BB000000}"/>
    <cellStyle name="Comma 10 3 2 2" xfId="191" xr:uid="{00000000-0005-0000-0000-0000BC000000}"/>
    <cellStyle name="Comma 10 3 3" xfId="192" xr:uid="{00000000-0005-0000-0000-0000BD000000}"/>
    <cellStyle name="Comma 10 4" xfId="193" xr:uid="{00000000-0005-0000-0000-0000BE000000}"/>
    <cellStyle name="Comma 10 4 2" xfId="194" xr:uid="{00000000-0005-0000-0000-0000BF000000}"/>
    <cellStyle name="Comma 10 5" xfId="195" xr:uid="{00000000-0005-0000-0000-0000C0000000}"/>
    <cellStyle name="Comma 11" xfId="196" xr:uid="{00000000-0005-0000-0000-0000C1000000}"/>
    <cellStyle name="Comma 11 2" xfId="197" xr:uid="{00000000-0005-0000-0000-0000C2000000}"/>
    <cellStyle name="Comma 2" xfId="3" xr:uid="{00000000-0005-0000-0000-0000C3000000}"/>
    <cellStyle name="Comma 2 2" xfId="198" xr:uid="{00000000-0005-0000-0000-0000C4000000}"/>
    <cellStyle name="Comma 3" xfId="199" xr:uid="{00000000-0005-0000-0000-0000C5000000}"/>
    <cellStyle name="Comma 4" xfId="200" xr:uid="{00000000-0005-0000-0000-0000C6000000}"/>
    <cellStyle name="Comma 4 2" xfId="201" xr:uid="{00000000-0005-0000-0000-0000C7000000}"/>
    <cellStyle name="Comma 5" xfId="202" xr:uid="{00000000-0005-0000-0000-0000C8000000}"/>
    <cellStyle name="Comma 6" xfId="203" xr:uid="{00000000-0005-0000-0000-0000C9000000}"/>
    <cellStyle name="Comma 7" xfId="204" xr:uid="{00000000-0005-0000-0000-0000CA000000}"/>
    <cellStyle name="Comma 7 2" xfId="205" xr:uid="{00000000-0005-0000-0000-0000CB000000}"/>
    <cellStyle name="Comma 7 2 2" xfId="206" xr:uid="{00000000-0005-0000-0000-0000CC000000}"/>
    <cellStyle name="Comma 7 2 2 2" xfId="207" xr:uid="{00000000-0005-0000-0000-0000CD000000}"/>
    <cellStyle name="Comma 7 2 3" xfId="208" xr:uid="{00000000-0005-0000-0000-0000CE000000}"/>
    <cellStyle name="Comma 7 3" xfId="209" xr:uid="{00000000-0005-0000-0000-0000CF000000}"/>
    <cellStyle name="Comma 7 3 2" xfId="210" xr:uid="{00000000-0005-0000-0000-0000D0000000}"/>
    <cellStyle name="Comma 7 3 2 2" xfId="211" xr:uid="{00000000-0005-0000-0000-0000D1000000}"/>
    <cellStyle name="Comma 7 3 3" xfId="212" xr:uid="{00000000-0005-0000-0000-0000D2000000}"/>
    <cellStyle name="Comma 7 4" xfId="213" xr:uid="{00000000-0005-0000-0000-0000D3000000}"/>
    <cellStyle name="Comma 7 4 2" xfId="214" xr:uid="{00000000-0005-0000-0000-0000D4000000}"/>
    <cellStyle name="Comma 7 5" xfId="215" xr:uid="{00000000-0005-0000-0000-0000D5000000}"/>
    <cellStyle name="Comma 7 5 2" xfId="216" xr:uid="{00000000-0005-0000-0000-0000D6000000}"/>
    <cellStyle name="Comma 7 6" xfId="217" xr:uid="{00000000-0005-0000-0000-0000D7000000}"/>
    <cellStyle name="Comma 8" xfId="218" xr:uid="{00000000-0005-0000-0000-0000D8000000}"/>
    <cellStyle name="Comma 8 2" xfId="219" xr:uid="{00000000-0005-0000-0000-0000D9000000}"/>
    <cellStyle name="Comma 9" xfId="220" xr:uid="{00000000-0005-0000-0000-0000DA000000}"/>
    <cellStyle name="Comma 9 2" xfId="221" xr:uid="{00000000-0005-0000-0000-0000DB000000}"/>
    <cellStyle name="Comma 9 2 2" xfId="222" xr:uid="{00000000-0005-0000-0000-0000DC000000}"/>
    <cellStyle name="Comma 9 3" xfId="223" xr:uid="{00000000-0005-0000-0000-0000DD000000}"/>
    <cellStyle name="Comma0" xfId="224" xr:uid="{00000000-0005-0000-0000-0000DE000000}"/>
    <cellStyle name="Currency 2" xfId="225" xr:uid="{00000000-0005-0000-0000-0000DF000000}"/>
    <cellStyle name="Currency 3" xfId="226" xr:uid="{00000000-0005-0000-0000-0000E0000000}"/>
    <cellStyle name="Currency 3 2" xfId="227" xr:uid="{00000000-0005-0000-0000-0000E1000000}"/>
    <cellStyle name="Currency 3 2 2" xfId="228" xr:uid="{00000000-0005-0000-0000-0000E2000000}"/>
    <cellStyle name="Currency 3 2 2 2" xfId="229" xr:uid="{00000000-0005-0000-0000-0000E3000000}"/>
    <cellStyle name="Currency 3 2 3" xfId="230" xr:uid="{00000000-0005-0000-0000-0000E4000000}"/>
    <cellStyle name="Currency 3 3" xfId="231" xr:uid="{00000000-0005-0000-0000-0000E5000000}"/>
    <cellStyle name="Currency 3 3 2" xfId="232" xr:uid="{00000000-0005-0000-0000-0000E6000000}"/>
    <cellStyle name="Currency 3 3 2 2" xfId="233" xr:uid="{00000000-0005-0000-0000-0000E7000000}"/>
    <cellStyle name="Currency 3 3 3" xfId="234" xr:uid="{00000000-0005-0000-0000-0000E8000000}"/>
    <cellStyle name="Currency 3 4" xfId="235" xr:uid="{00000000-0005-0000-0000-0000E9000000}"/>
    <cellStyle name="Currency 3 4 2" xfId="236" xr:uid="{00000000-0005-0000-0000-0000EA000000}"/>
    <cellStyle name="Currency 3 5" xfId="237" xr:uid="{00000000-0005-0000-0000-0000EB000000}"/>
    <cellStyle name="Currency 3 5 2" xfId="238" xr:uid="{00000000-0005-0000-0000-0000EC000000}"/>
    <cellStyle name="Currency 3 6" xfId="239" xr:uid="{00000000-0005-0000-0000-0000ED000000}"/>
    <cellStyle name="Currency0" xfId="240" xr:uid="{00000000-0005-0000-0000-0000EE000000}"/>
    <cellStyle name="Date" xfId="241" xr:uid="{00000000-0005-0000-0000-0000EF000000}"/>
    <cellStyle name="Fixed" xfId="242" xr:uid="{00000000-0005-0000-0000-0000F0000000}"/>
    <cellStyle name="Heading1" xfId="243" xr:uid="{00000000-0005-0000-0000-0000F1000000}"/>
    <cellStyle name="Heading2" xfId="244" xr:uid="{00000000-0005-0000-0000-0000F2000000}"/>
    <cellStyle name="Normal" xfId="0" builtinId="0"/>
    <cellStyle name="Normal 10" xfId="245" xr:uid="{00000000-0005-0000-0000-0000F4000000}"/>
    <cellStyle name="Normal 11" xfId="246" xr:uid="{00000000-0005-0000-0000-0000F5000000}"/>
    <cellStyle name="Normal 11 2" xfId="247" xr:uid="{00000000-0005-0000-0000-0000F6000000}"/>
    <cellStyle name="Normal 11 2 2" xfId="248" xr:uid="{00000000-0005-0000-0000-0000F7000000}"/>
    <cellStyle name="Normal 11 2 2 2" xfId="249" xr:uid="{00000000-0005-0000-0000-0000F8000000}"/>
    <cellStyle name="Normal 11 2 3" xfId="250" xr:uid="{00000000-0005-0000-0000-0000F9000000}"/>
    <cellStyle name="Normal 11 3" xfId="251" xr:uid="{00000000-0005-0000-0000-0000FA000000}"/>
    <cellStyle name="Normal 11 3 2" xfId="252" xr:uid="{00000000-0005-0000-0000-0000FB000000}"/>
    <cellStyle name="Normal 11 3 2 2" xfId="253" xr:uid="{00000000-0005-0000-0000-0000FC000000}"/>
    <cellStyle name="Normal 11 3 3" xfId="254" xr:uid="{00000000-0005-0000-0000-0000FD000000}"/>
    <cellStyle name="Normal 11 4" xfId="255" xr:uid="{00000000-0005-0000-0000-0000FE000000}"/>
    <cellStyle name="Normal 11 4 2" xfId="256" xr:uid="{00000000-0005-0000-0000-0000FF000000}"/>
    <cellStyle name="Normal 11 5" xfId="257" xr:uid="{00000000-0005-0000-0000-000000010000}"/>
    <cellStyle name="Normal 12" xfId="258" xr:uid="{00000000-0005-0000-0000-000001010000}"/>
    <cellStyle name="Normal 12 2" xfId="259" xr:uid="{00000000-0005-0000-0000-000002010000}"/>
    <cellStyle name="Normal 12 2 2" xfId="260" xr:uid="{00000000-0005-0000-0000-000003010000}"/>
    <cellStyle name="Normal 12 3" xfId="261" xr:uid="{00000000-0005-0000-0000-000004010000}"/>
    <cellStyle name="Normal 12 3 2" xfId="262" xr:uid="{00000000-0005-0000-0000-000005010000}"/>
    <cellStyle name="Normal 12 4" xfId="263" xr:uid="{00000000-0005-0000-0000-000006010000}"/>
    <cellStyle name="Normal 13" xfId="264" xr:uid="{00000000-0005-0000-0000-000007010000}"/>
    <cellStyle name="Normal 13 2" xfId="265" xr:uid="{00000000-0005-0000-0000-000008010000}"/>
    <cellStyle name="Normal 14" xfId="266" xr:uid="{00000000-0005-0000-0000-000009010000}"/>
    <cellStyle name="Normal 14 2" xfId="267" xr:uid="{00000000-0005-0000-0000-00000A010000}"/>
    <cellStyle name="Normal 2" xfId="268" xr:uid="{00000000-0005-0000-0000-00000B010000}"/>
    <cellStyle name="Normal 2 2" xfId="2" xr:uid="{00000000-0005-0000-0000-00000C010000}"/>
    <cellStyle name="Normal 3" xfId="1" xr:uid="{00000000-0005-0000-0000-00000D010000}"/>
    <cellStyle name="Normal 4" xfId="269" xr:uid="{00000000-0005-0000-0000-00000E010000}"/>
    <cellStyle name="Normal 5" xfId="270" xr:uid="{00000000-0005-0000-0000-00000F010000}"/>
    <cellStyle name="Normal 5 2" xfId="271" xr:uid="{00000000-0005-0000-0000-000010010000}"/>
    <cellStyle name="Normal 6" xfId="272" xr:uid="{00000000-0005-0000-0000-000011010000}"/>
    <cellStyle name="Normal 6 2" xfId="273" xr:uid="{00000000-0005-0000-0000-000012010000}"/>
    <cellStyle name="Normal 6 2 2" xfId="274" xr:uid="{00000000-0005-0000-0000-000013010000}"/>
    <cellStyle name="Normal 6 2 2 2" xfId="275" xr:uid="{00000000-0005-0000-0000-000014010000}"/>
    <cellStyle name="Normal 6 2 3" xfId="276" xr:uid="{00000000-0005-0000-0000-000015010000}"/>
    <cellStyle name="Normal 6 3" xfId="277" xr:uid="{00000000-0005-0000-0000-000016010000}"/>
    <cellStyle name="Normal 6 3 2" xfId="278" xr:uid="{00000000-0005-0000-0000-000017010000}"/>
    <cellStyle name="Normal 6 3 2 2" xfId="279" xr:uid="{00000000-0005-0000-0000-000018010000}"/>
    <cellStyle name="Normal 6 3 3" xfId="280" xr:uid="{00000000-0005-0000-0000-000019010000}"/>
    <cellStyle name="Normal 6 4" xfId="281" xr:uid="{00000000-0005-0000-0000-00001A010000}"/>
    <cellStyle name="Normal 6 4 2" xfId="282" xr:uid="{00000000-0005-0000-0000-00001B010000}"/>
    <cellStyle name="Normal 6 5" xfId="283" xr:uid="{00000000-0005-0000-0000-00001C010000}"/>
    <cellStyle name="Normal 6 5 2" xfId="284" xr:uid="{00000000-0005-0000-0000-00001D010000}"/>
    <cellStyle name="Normal 6 6" xfId="285" xr:uid="{00000000-0005-0000-0000-00001E010000}"/>
    <cellStyle name="Normal 7" xfId="286" xr:uid="{00000000-0005-0000-0000-00001F010000}"/>
    <cellStyle name="Normal 7 2" xfId="287" xr:uid="{00000000-0005-0000-0000-000020010000}"/>
    <cellStyle name="Normal 7 2 2" xfId="288" xr:uid="{00000000-0005-0000-0000-000021010000}"/>
    <cellStyle name="Normal 7 2 2 2" xfId="289" xr:uid="{00000000-0005-0000-0000-000022010000}"/>
    <cellStyle name="Normal 7 2 3" xfId="290" xr:uid="{00000000-0005-0000-0000-000023010000}"/>
    <cellStyle name="Normal 7 3" xfId="291" xr:uid="{00000000-0005-0000-0000-000024010000}"/>
    <cellStyle name="Normal 7 3 2" xfId="292" xr:uid="{00000000-0005-0000-0000-000025010000}"/>
    <cellStyle name="Normal 7 3 2 2" xfId="293" xr:uid="{00000000-0005-0000-0000-000026010000}"/>
    <cellStyle name="Normal 7 3 3" xfId="294" xr:uid="{00000000-0005-0000-0000-000027010000}"/>
    <cellStyle name="Normal 7 4" xfId="295" xr:uid="{00000000-0005-0000-0000-000028010000}"/>
    <cellStyle name="Normal 7 4 2" xfId="296" xr:uid="{00000000-0005-0000-0000-000029010000}"/>
    <cellStyle name="Normal 7 5" xfId="297" xr:uid="{00000000-0005-0000-0000-00002A010000}"/>
    <cellStyle name="Normal 7 5 2" xfId="298" xr:uid="{00000000-0005-0000-0000-00002B010000}"/>
    <cellStyle name="Normal 7 6" xfId="299" xr:uid="{00000000-0005-0000-0000-00002C010000}"/>
    <cellStyle name="Normal 8" xfId="300" xr:uid="{00000000-0005-0000-0000-00002D010000}"/>
    <cellStyle name="Normal 8 2" xfId="301" xr:uid="{00000000-0005-0000-0000-00002E010000}"/>
    <cellStyle name="Normal 8 2 2" xfId="302" xr:uid="{00000000-0005-0000-0000-00002F010000}"/>
    <cellStyle name="Normal 8 2 2 2" xfId="303" xr:uid="{00000000-0005-0000-0000-000030010000}"/>
    <cellStyle name="Normal 8 2 2 2 2" xfId="304" xr:uid="{00000000-0005-0000-0000-000031010000}"/>
    <cellStyle name="Normal 8 2 2 3" xfId="305" xr:uid="{00000000-0005-0000-0000-000032010000}"/>
    <cellStyle name="Normal 8 2 3" xfId="306" xr:uid="{00000000-0005-0000-0000-000033010000}"/>
    <cellStyle name="Normal 8 2 3 2" xfId="307" xr:uid="{00000000-0005-0000-0000-000034010000}"/>
    <cellStyle name="Normal 8 2 3 2 2" xfId="308" xr:uid="{00000000-0005-0000-0000-000035010000}"/>
    <cellStyle name="Normal 8 2 3 3" xfId="309" xr:uid="{00000000-0005-0000-0000-000036010000}"/>
    <cellStyle name="Normal 8 2 4" xfId="310" xr:uid="{00000000-0005-0000-0000-000037010000}"/>
    <cellStyle name="Normal 8 2 4 2" xfId="311" xr:uid="{00000000-0005-0000-0000-000038010000}"/>
    <cellStyle name="Normal 8 2 5" xfId="312" xr:uid="{00000000-0005-0000-0000-000039010000}"/>
    <cellStyle name="Normal 8 2 5 2" xfId="313" xr:uid="{00000000-0005-0000-0000-00003A010000}"/>
    <cellStyle name="Normal 8 2 6" xfId="314" xr:uid="{00000000-0005-0000-0000-00003B010000}"/>
    <cellStyle name="Normal 8 3" xfId="315" xr:uid="{00000000-0005-0000-0000-00003C010000}"/>
    <cellStyle name="Normal 8 3 2" xfId="316" xr:uid="{00000000-0005-0000-0000-00003D010000}"/>
    <cellStyle name="Normal 8 3 2 2" xfId="317" xr:uid="{00000000-0005-0000-0000-00003E010000}"/>
    <cellStyle name="Normal 8 3 3" xfId="318" xr:uid="{00000000-0005-0000-0000-00003F010000}"/>
    <cellStyle name="Normal 8 4" xfId="319" xr:uid="{00000000-0005-0000-0000-000040010000}"/>
    <cellStyle name="Normal 8 4 2" xfId="320" xr:uid="{00000000-0005-0000-0000-000041010000}"/>
    <cellStyle name="Normal 8 4 2 2" xfId="321" xr:uid="{00000000-0005-0000-0000-000042010000}"/>
    <cellStyle name="Normal 8 4 3" xfId="322" xr:uid="{00000000-0005-0000-0000-000043010000}"/>
    <cellStyle name="Normal 8 5" xfId="323" xr:uid="{00000000-0005-0000-0000-000044010000}"/>
    <cellStyle name="Normal 8 6" xfId="324" xr:uid="{00000000-0005-0000-0000-000045010000}"/>
    <cellStyle name="Normal 8 6 2" xfId="325" xr:uid="{00000000-0005-0000-0000-000046010000}"/>
    <cellStyle name="Normal 8 7" xfId="326" xr:uid="{00000000-0005-0000-0000-000047010000}"/>
    <cellStyle name="Normal 9" xfId="327" xr:uid="{00000000-0005-0000-0000-000048010000}"/>
    <cellStyle name="Normal 9 2" xfId="328" xr:uid="{00000000-0005-0000-0000-000049010000}"/>
    <cellStyle name="Normal 9 2 2" xfId="329" xr:uid="{00000000-0005-0000-0000-00004A010000}"/>
    <cellStyle name="Normal 9 2 2 2" xfId="330" xr:uid="{00000000-0005-0000-0000-00004B010000}"/>
    <cellStyle name="Normal 9 2 2 2 2" xfId="331" xr:uid="{00000000-0005-0000-0000-00004C010000}"/>
    <cellStyle name="Normal 9 2 2 3" xfId="332" xr:uid="{00000000-0005-0000-0000-00004D010000}"/>
    <cellStyle name="Normal 9 2 3" xfId="333" xr:uid="{00000000-0005-0000-0000-00004E010000}"/>
    <cellStyle name="Normal 9 2 3 2" xfId="334" xr:uid="{00000000-0005-0000-0000-00004F010000}"/>
    <cellStyle name="Normal 9 2 3 2 2" xfId="335" xr:uid="{00000000-0005-0000-0000-000050010000}"/>
    <cellStyle name="Normal 9 2 3 3" xfId="336" xr:uid="{00000000-0005-0000-0000-000051010000}"/>
    <cellStyle name="Normal 9 2 4" xfId="337" xr:uid="{00000000-0005-0000-0000-000052010000}"/>
    <cellStyle name="Normal 9 2 4 2" xfId="338" xr:uid="{00000000-0005-0000-0000-000053010000}"/>
    <cellStyle name="Normal 9 2 5" xfId="339" xr:uid="{00000000-0005-0000-0000-000054010000}"/>
    <cellStyle name="Normal 9 3" xfId="340" xr:uid="{00000000-0005-0000-0000-000055010000}"/>
    <cellStyle name="Normal 9 3 2" xfId="341" xr:uid="{00000000-0005-0000-0000-000056010000}"/>
    <cellStyle name="Normal 9 3 2 2" xfId="342" xr:uid="{00000000-0005-0000-0000-000057010000}"/>
    <cellStyle name="Normal 9 3 3" xfId="343" xr:uid="{00000000-0005-0000-0000-000058010000}"/>
    <cellStyle name="Normal 9 4" xfId="344" xr:uid="{00000000-0005-0000-0000-000059010000}"/>
    <cellStyle name="Normal 9 4 2" xfId="345" xr:uid="{00000000-0005-0000-0000-00005A010000}"/>
    <cellStyle name="Normal 9 4 2 2" xfId="346" xr:uid="{00000000-0005-0000-0000-00005B010000}"/>
    <cellStyle name="Normal 9 4 3" xfId="347" xr:uid="{00000000-0005-0000-0000-00005C010000}"/>
    <cellStyle name="Normal 9 5" xfId="348" xr:uid="{00000000-0005-0000-0000-00005D010000}"/>
    <cellStyle name="Normal 9 5 2" xfId="349" xr:uid="{00000000-0005-0000-0000-00005E010000}"/>
    <cellStyle name="Normal 9 6" xfId="350" xr:uid="{00000000-0005-0000-0000-00005F010000}"/>
    <cellStyle name="Note 2" xfId="351" xr:uid="{00000000-0005-0000-0000-000060010000}"/>
    <cellStyle name="Note 2 2" xfId="352" xr:uid="{00000000-0005-0000-0000-000061010000}"/>
    <cellStyle name="Note 2 2 2" xfId="353" xr:uid="{00000000-0005-0000-0000-000062010000}"/>
    <cellStyle name="Note 2 2 2 2" xfId="354" xr:uid="{00000000-0005-0000-0000-000063010000}"/>
    <cellStyle name="Note 2 2 3" xfId="355" xr:uid="{00000000-0005-0000-0000-000064010000}"/>
    <cellStyle name="Note 2 3" xfId="356" xr:uid="{00000000-0005-0000-0000-000065010000}"/>
    <cellStyle name="Note 2 3 2" xfId="357" xr:uid="{00000000-0005-0000-0000-000066010000}"/>
    <cellStyle name="Note 2 3 2 2" xfId="358" xr:uid="{00000000-0005-0000-0000-000067010000}"/>
    <cellStyle name="Note 2 3 3" xfId="359" xr:uid="{00000000-0005-0000-0000-000068010000}"/>
    <cellStyle name="Note 2 4" xfId="360" xr:uid="{00000000-0005-0000-0000-000069010000}"/>
    <cellStyle name="Note 2 4 2" xfId="361" xr:uid="{00000000-0005-0000-0000-00006A010000}"/>
    <cellStyle name="Note 2 5" xfId="362" xr:uid="{00000000-0005-0000-0000-00006B010000}"/>
    <cellStyle name="Note 3" xfId="363" xr:uid="{00000000-0005-0000-0000-00006C010000}"/>
    <cellStyle name="Note 3 2" xfId="364" xr:uid="{00000000-0005-0000-0000-00006D010000}"/>
    <cellStyle name="Note 3 2 2" xfId="365" xr:uid="{00000000-0005-0000-0000-00006E010000}"/>
    <cellStyle name="Note 3 3" xfId="366" xr:uid="{00000000-0005-0000-0000-00006F010000}"/>
    <cellStyle name="Percent" xfId="375" builtinId="5"/>
    <cellStyle name="Percent 2" xfId="367" xr:uid="{00000000-0005-0000-0000-000071010000}"/>
    <cellStyle name="Percent 3" xfId="368" xr:uid="{00000000-0005-0000-0000-000072010000}"/>
    <cellStyle name="Percent 3 2" xfId="369" xr:uid="{00000000-0005-0000-0000-000073010000}"/>
    <cellStyle name="Percent 4" xfId="370" xr:uid="{00000000-0005-0000-0000-000074010000}"/>
    <cellStyle name="Percent 4 2" xfId="371" xr:uid="{00000000-0005-0000-0000-000075010000}"/>
    <cellStyle name="Percent 5" xfId="372" xr:uid="{00000000-0005-0000-0000-000076010000}"/>
    <cellStyle name="Percent 6" xfId="373" xr:uid="{00000000-0005-0000-0000-000077010000}"/>
    <cellStyle name="Percent 6 2" xfId="374" xr:uid="{00000000-0005-0000-0000-000078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682B4"/>
      <rgbColor rgb="00DDD9C4"/>
      <rgbColor rgb="00D3D3D3"/>
      <rgbColor rgb="00C0C0C0"/>
      <rgbColor rgb="00D5EBF6"/>
      <rgbColor rgb="00B5D6FA"/>
      <rgbColor rgb="00D6EA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PAS\DSA\SugarBudget\PresBudg\PBFY10\PB%20FY10%20Sug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lays vs receipts"/>
      <sheetName val="acq vs disp"/>
      <sheetName val="Budget Model"/>
      <sheetName val="s&amp;u"/>
      <sheetName val="OUTLAY CALC"/>
      <sheetName val="ProcessExtract"/>
      <sheetName val="ProcessDirections"/>
      <sheetName val="TextFileHeader"/>
      <sheetName val="TextFileToLoad"/>
      <sheetName val="ExtractFileForDirect"/>
      <sheetName val="ExtractFileForLoan"/>
      <sheetName val="ExtractFileFor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-Times New Roman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6F350-A5BB-405E-9EE7-4C4D46384E17}">
  <dimension ref="A1:N190"/>
  <sheetViews>
    <sheetView zoomScaleNormal="100" workbookViewId="0">
      <selection activeCell="U11" sqref="U11"/>
    </sheetView>
  </sheetViews>
  <sheetFormatPr defaultRowHeight="12.75" x14ac:dyDescent="0.2"/>
  <cols>
    <col min="1" max="1" width="16.42578125" customWidth="1"/>
    <col min="2" max="2" width="10.85546875" customWidth="1"/>
    <col min="3" max="3" width="12.5703125" customWidth="1"/>
    <col min="4" max="4" width="11.140625" customWidth="1"/>
    <col min="5" max="5" width="11.5703125" customWidth="1"/>
    <col min="6" max="6" width="14" customWidth="1"/>
    <col min="7" max="7" width="8.7109375" customWidth="1"/>
    <col min="8" max="8" width="0.140625" customWidth="1"/>
    <col min="9" max="9" width="8.85546875" hidden="1" customWidth="1"/>
    <col min="10" max="10" width="6.140625" hidden="1" customWidth="1"/>
    <col min="11" max="14" width="8.7109375" hidden="1" customWidth="1"/>
  </cols>
  <sheetData>
    <row r="1" spans="1:14" s="71" customFormat="1" x14ac:dyDescent="0.2">
      <c r="A1" s="89" t="s">
        <v>186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1"/>
    </row>
    <row r="2" spans="1:14" s="71" customFormat="1" ht="13.5" thickBot="1" x14ac:dyDescent="0.25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4" s="71" customFormat="1" ht="24.95" customHeight="1" thickBot="1" x14ac:dyDescent="0.25">
      <c r="A3" s="72" t="s">
        <v>100</v>
      </c>
      <c r="B3" s="72" t="s">
        <v>101</v>
      </c>
      <c r="C3" s="72" t="s">
        <v>102</v>
      </c>
      <c r="D3" s="72" t="s">
        <v>133</v>
      </c>
      <c r="E3" s="72" t="s">
        <v>134</v>
      </c>
      <c r="F3" s="72" t="s">
        <v>188</v>
      </c>
    </row>
    <row r="4" spans="1:14" s="71" customFormat="1" ht="15" customHeight="1" thickBot="1" x14ac:dyDescent="0.25">
      <c r="A4" s="73" t="s">
        <v>103</v>
      </c>
      <c r="B4" s="74"/>
      <c r="C4" s="75">
        <v>21864781</v>
      </c>
      <c r="D4" s="75">
        <v>1079380</v>
      </c>
      <c r="E4" s="75">
        <v>1782129</v>
      </c>
      <c r="F4" s="75">
        <v>2861509</v>
      </c>
    </row>
    <row r="5" spans="1:14" s="71" customFormat="1" ht="13.5" thickBot="1" x14ac:dyDescent="0.25">
      <c r="A5" s="76" t="s">
        <v>135</v>
      </c>
      <c r="B5" s="77"/>
      <c r="C5" s="78">
        <v>6977000</v>
      </c>
      <c r="D5" s="78">
        <v>511887</v>
      </c>
      <c r="E5" s="78">
        <v>907078</v>
      </c>
      <c r="F5" s="78">
        <v>1418965</v>
      </c>
    </row>
    <row r="6" spans="1:14" s="71" customFormat="1" ht="13.5" thickBot="1" x14ac:dyDescent="0.25">
      <c r="A6" s="79" t="s">
        <v>106</v>
      </c>
      <c r="B6" s="80"/>
      <c r="C6" s="81">
        <v>6656311</v>
      </c>
      <c r="D6" s="81">
        <v>483090</v>
      </c>
      <c r="E6" s="81">
        <v>897676</v>
      </c>
      <c r="F6" s="81">
        <v>1380766</v>
      </c>
    </row>
    <row r="7" spans="1:14" s="71" customFormat="1" ht="13.5" thickBot="1" x14ac:dyDescent="0.25">
      <c r="A7" s="82"/>
      <c r="B7" s="83" t="s">
        <v>157</v>
      </c>
      <c r="C7" s="82"/>
      <c r="D7" s="82">
        <v>0</v>
      </c>
      <c r="E7" s="84">
        <v>3000</v>
      </c>
      <c r="F7" s="84">
        <v>3000</v>
      </c>
    </row>
    <row r="8" spans="1:14" s="71" customFormat="1" ht="13.5" thickBot="1" x14ac:dyDescent="0.25">
      <c r="A8" s="82"/>
      <c r="B8" s="83" t="s">
        <v>143</v>
      </c>
      <c r="C8" s="82"/>
      <c r="D8" s="82">
        <v>0</v>
      </c>
      <c r="E8" s="84">
        <v>4631</v>
      </c>
      <c r="F8" s="84">
        <v>4631</v>
      </c>
    </row>
    <row r="9" spans="1:14" s="71" customFormat="1" ht="13.5" thickBot="1" x14ac:dyDescent="0.25">
      <c r="A9" s="82"/>
      <c r="B9" s="83" t="s">
        <v>136</v>
      </c>
      <c r="C9" s="82"/>
      <c r="D9" s="84">
        <v>123214</v>
      </c>
      <c r="E9" s="84">
        <v>180087</v>
      </c>
      <c r="F9" s="84">
        <v>303301</v>
      </c>
    </row>
    <row r="10" spans="1:14" s="71" customFormat="1" ht="13.5" thickBot="1" x14ac:dyDescent="0.25">
      <c r="A10" s="82"/>
      <c r="B10" s="83" t="s">
        <v>137</v>
      </c>
      <c r="C10" s="82"/>
      <c r="D10" s="82">
        <v>504</v>
      </c>
      <c r="E10" s="82">
        <v>0</v>
      </c>
      <c r="F10" s="82">
        <v>504</v>
      </c>
    </row>
    <row r="11" spans="1:14" s="71" customFormat="1" ht="13.5" thickBot="1" x14ac:dyDescent="0.25">
      <c r="A11" s="82"/>
      <c r="B11" s="83" t="s">
        <v>152</v>
      </c>
      <c r="C11" s="82"/>
      <c r="D11" s="82">
        <v>0</v>
      </c>
      <c r="E11" s="84">
        <v>6000</v>
      </c>
      <c r="F11" s="84">
        <v>6000</v>
      </c>
    </row>
    <row r="12" spans="1:14" s="71" customFormat="1" ht="13.5" thickBot="1" x14ac:dyDescent="0.25">
      <c r="A12" s="82"/>
      <c r="B12" s="83" t="s">
        <v>153</v>
      </c>
      <c r="C12" s="82"/>
      <c r="D12" s="84">
        <v>121564</v>
      </c>
      <c r="E12" s="84">
        <v>564490</v>
      </c>
      <c r="F12" s="84">
        <v>686054</v>
      </c>
    </row>
    <row r="13" spans="1:14" s="71" customFormat="1" ht="13.5" thickBot="1" x14ac:dyDescent="0.25">
      <c r="A13" s="82"/>
      <c r="B13" s="83" t="s">
        <v>138</v>
      </c>
      <c r="C13" s="82"/>
      <c r="D13" s="84">
        <v>2643</v>
      </c>
      <c r="E13" s="84">
        <v>15001</v>
      </c>
      <c r="F13" s="84">
        <v>17644</v>
      </c>
    </row>
    <row r="14" spans="1:14" s="71" customFormat="1" ht="13.5" thickBot="1" x14ac:dyDescent="0.25">
      <c r="A14" s="82"/>
      <c r="B14" s="83" t="s">
        <v>139</v>
      </c>
      <c r="C14" s="82"/>
      <c r="D14" s="84">
        <v>2640</v>
      </c>
      <c r="E14" s="84">
        <v>1584</v>
      </c>
      <c r="F14" s="84">
        <v>4224</v>
      </c>
    </row>
    <row r="15" spans="1:14" s="71" customFormat="1" ht="14.1" customHeight="1" thickBot="1" x14ac:dyDescent="0.25">
      <c r="A15" s="82"/>
      <c r="B15" s="83" t="s">
        <v>146</v>
      </c>
      <c r="C15" s="82"/>
      <c r="D15" s="82">
        <v>0</v>
      </c>
      <c r="E15" s="84">
        <v>18000</v>
      </c>
      <c r="F15" s="84">
        <v>18000</v>
      </c>
    </row>
    <row r="16" spans="1:14" s="71" customFormat="1" ht="14.1" customHeight="1" thickBot="1" x14ac:dyDescent="0.25">
      <c r="A16" s="82"/>
      <c r="B16" s="83" t="s">
        <v>140</v>
      </c>
      <c r="C16" s="82"/>
      <c r="D16" s="84">
        <v>226798</v>
      </c>
      <c r="E16" s="84">
        <v>89698</v>
      </c>
      <c r="F16" s="84">
        <v>316496</v>
      </c>
    </row>
    <row r="17" spans="1:6" s="71" customFormat="1" ht="13.5" thickBot="1" x14ac:dyDescent="0.25">
      <c r="A17" s="82"/>
      <c r="B17" s="83" t="s">
        <v>163</v>
      </c>
      <c r="C17" s="82"/>
      <c r="D17" s="82">
        <v>0</v>
      </c>
      <c r="E17" s="84">
        <v>1290</v>
      </c>
      <c r="F17" s="84">
        <v>1290</v>
      </c>
    </row>
    <row r="18" spans="1:6" s="71" customFormat="1" ht="14.1" customHeight="1" thickBot="1" x14ac:dyDescent="0.25">
      <c r="A18" s="82"/>
      <c r="B18" s="83" t="s">
        <v>142</v>
      </c>
      <c r="C18" s="82"/>
      <c r="D18" s="84">
        <v>5727</v>
      </c>
      <c r="E18" s="84">
        <v>13895</v>
      </c>
      <c r="F18" s="84">
        <v>19622</v>
      </c>
    </row>
    <row r="19" spans="1:6" s="71" customFormat="1" ht="13.5" thickBot="1" x14ac:dyDescent="0.25">
      <c r="A19" s="79" t="s">
        <v>105</v>
      </c>
      <c r="B19" s="80"/>
      <c r="C19" s="81">
        <v>82099</v>
      </c>
      <c r="D19" s="81">
        <v>10803</v>
      </c>
      <c r="E19" s="81">
        <v>8860</v>
      </c>
      <c r="F19" s="81">
        <v>19663</v>
      </c>
    </row>
    <row r="20" spans="1:6" s="71" customFormat="1" ht="13.5" thickBot="1" x14ac:dyDescent="0.25">
      <c r="A20" s="82"/>
      <c r="B20" s="83" t="s">
        <v>143</v>
      </c>
      <c r="C20" s="82"/>
      <c r="D20" s="84">
        <v>10183</v>
      </c>
      <c r="E20" s="84">
        <v>2096</v>
      </c>
      <c r="F20" s="84">
        <v>12279</v>
      </c>
    </row>
    <row r="21" spans="1:6" s="71" customFormat="1" ht="13.5" thickBot="1" x14ac:dyDescent="0.25">
      <c r="A21" s="82"/>
      <c r="B21" s="83" t="s">
        <v>136</v>
      </c>
      <c r="C21" s="82"/>
      <c r="D21" s="82">
        <v>620</v>
      </c>
      <c r="E21" s="84">
        <v>6764</v>
      </c>
      <c r="F21" s="84">
        <v>7384</v>
      </c>
    </row>
    <row r="22" spans="1:6" s="71" customFormat="1" ht="13.5" thickBot="1" x14ac:dyDescent="0.25">
      <c r="A22" s="79" t="s">
        <v>144</v>
      </c>
      <c r="B22" s="80"/>
      <c r="C22" s="81">
        <v>73935</v>
      </c>
      <c r="D22" s="79">
        <v>0</v>
      </c>
      <c r="E22" s="79">
        <v>0</v>
      </c>
      <c r="F22" s="79">
        <v>0</v>
      </c>
    </row>
    <row r="23" spans="1:6" s="71" customFormat="1" ht="13.5" thickBot="1" x14ac:dyDescent="0.25">
      <c r="A23" s="79" t="s">
        <v>104</v>
      </c>
      <c r="B23" s="80"/>
      <c r="C23" s="81">
        <v>164655</v>
      </c>
      <c r="D23" s="81">
        <v>17994</v>
      </c>
      <c r="E23" s="79">
        <v>542</v>
      </c>
      <c r="F23" s="81">
        <v>18536</v>
      </c>
    </row>
    <row r="24" spans="1:6" s="71" customFormat="1" ht="25.5" x14ac:dyDescent="0.2">
      <c r="A24" s="82"/>
      <c r="B24" s="83" t="s">
        <v>140</v>
      </c>
      <c r="C24" s="84">
        <v>150593</v>
      </c>
      <c r="D24" s="84">
        <v>15822</v>
      </c>
      <c r="E24" s="82">
        <v>542</v>
      </c>
      <c r="F24" s="84">
        <v>16364</v>
      </c>
    </row>
    <row r="25" spans="1:6" s="71" customFormat="1" ht="14.1" customHeight="1" thickBot="1" x14ac:dyDescent="0.25">
      <c r="A25" s="82"/>
      <c r="B25" s="83" t="s">
        <v>142</v>
      </c>
      <c r="C25" s="84">
        <v>14062</v>
      </c>
      <c r="D25" s="84">
        <v>2172</v>
      </c>
      <c r="E25" s="82">
        <v>0</v>
      </c>
      <c r="F25" s="84">
        <v>2172</v>
      </c>
    </row>
    <row r="26" spans="1:6" s="71" customFormat="1" ht="26.25" thickBot="1" x14ac:dyDescent="0.25">
      <c r="A26" s="76" t="s">
        <v>145</v>
      </c>
      <c r="B26" s="77"/>
      <c r="C26" s="78">
        <v>5261000</v>
      </c>
      <c r="D26" s="78">
        <v>19000</v>
      </c>
      <c r="E26" s="77">
        <v>0</v>
      </c>
      <c r="F26" s="78">
        <v>19000</v>
      </c>
    </row>
    <row r="27" spans="1:6" s="71" customFormat="1" ht="13.5" thickBot="1" x14ac:dyDescent="0.25">
      <c r="A27" s="79" t="s">
        <v>106</v>
      </c>
      <c r="B27" s="80"/>
      <c r="C27" s="81">
        <v>4441359</v>
      </c>
      <c r="D27" s="81">
        <v>19000</v>
      </c>
      <c r="E27" s="79">
        <v>0</v>
      </c>
      <c r="F27" s="81">
        <v>19000</v>
      </c>
    </row>
    <row r="28" spans="1:6" s="71" customFormat="1" ht="14.1" customHeight="1" thickBot="1" x14ac:dyDescent="0.25">
      <c r="A28" s="82"/>
      <c r="B28" s="83" t="s">
        <v>146</v>
      </c>
      <c r="C28" s="82"/>
      <c r="D28" s="84">
        <v>19000</v>
      </c>
      <c r="E28" s="82">
        <v>0</v>
      </c>
      <c r="F28" s="84">
        <v>19000</v>
      </c>
    </row>
    <row r="29" spans="1:6" s="71" customFormat="1" ht="13.5" thickBot="1" x14ac:dyDescent="0.25">
      <c r="A29" s="79" t="s">
        <v>104</v>
      </c>
      <c r="B29" s="80"/>
      <c r="C29" s="81">
        <v>819641</v>
      </c>
      <c r="D29" s="79">
        <v>0</v>
      </c>
      <c r="E29" s="79">
        <v>0</v>
      </c>
      <c r="F29" s="79">
        <v>0</v>
      </c>
    </row>
    <row r="30" spans="1:6" s="71" customFormat="1" ht="13.5" thickBot="1" x14ac:dyDescent="0.25">
      <c r="A30" s="82"/>
      <c r="B30" s="83" t="s">
        <v>147</v>
      </c>
      <c r="C30" s="84">
        <v>600076</v>
      </c>
      <c r="D30" s="82">
        <v>0</v>
      </c>
      <c r="E30" s="82">
        <v>0</v>
      </c>
      <c r="F30" s="82">
        <v>0</v>
      </c>
    </row>
    <row r="31" spans="1:6" s="71" customFormat="1" ht="13.5" thickBot="1" x14ac:dyDescent="0.25">
      <c r="A31" s="82"/>
      <c r="B31" s="83" t="s">
        <v>148</v>
      </c>
      <c r="C31" s="84">
        <v>219565</v>
      </c>
      <c r="D31" s="82">
        <v>0</v>
      </c>
      <c r="E31" s="82">
        <v>0</v>
      </c>
      <c r="F31" s="82">
        <v>0</v>
      </c>
    </row>
    <row r="32" spans="1:6" s="71" customFormat="1" ht="26.25" thickBot="1" x14ac:dyDescent="0.25">
      <c r="A32" s="76" t="s">
        <v>149</v>
      </c>
      <c r="B32" s="77"/>
      <c r="C32" s="78">
        <v>3321300</v>
      </c>
      <c r="D32" s="78">
        <v>312269</v>
      </c>
      <c r="E32" s="78">
        <v>443367</v>
      </c>
      <c r="F32" s="78">
        <v>755636</v>
      </c>
    </row>
    <row r="33" spans="1:6" s="71" customFormat="1" ht="13.5" thickBot="1" x14ac:dyDescent="0.25">
      <c r="A33" s="79" t="s">
        <v>106</v>
      </c>
      <c r="B33" s="80"/>
      <c r="C33" s="81">
        <v>3318125</v>
      </c>
      <c r="D33" s="81">
        <v>312269</v>
      </c>
      <c r="E33" s="81">
        <v>443367</v>
      </c>
      <c r="F33" s="81">
        <v>755636</v>
      </c>
    </row>
    <row r="34" spans="1:6" s="71" customFormat="1" ht="13.5" thickBot="1" x14ac:dyDescent="0.25">
      <c r="A34" s="82"/>
      <c r="B34" s="83" t="s">
        <v>143</v>
      </c>
      <c r="C34" s="82"/>
      <c r="D34" s="82">
        <v>0</v>
      </c>
      <c r="E34" s="84">
        <v>18150</v>
      </c>
      <c r="F34" s="84">
        <v>18150</v>
      </c>
    </row>
    <row r="35" spans="1:6" s="71" customFormat="1" ht="12.95" customHeight="1" thickBot="1" x14ac:dyDescent="0.25">
      <c r="A35" s="82"/>
      <c r="B35" s="83" t="s">
        <v>146</v>
      </c>
      <c r="C35" s="82"/>
      <c r="D35" s="84">
        <v>73044</v>
      </c>
      <c r="E35" s="84">
        <v>127217</v>
      </c>
      <c r="F35" s="84">
        <v>200261</v>
      </c>
    </row>
    <row r="36" spans="1:6" s="71" customFormat="1" ht="14.1" customHeight="1" thickBot="1" x14ac:dyDescent="0.25">
      <c r="A36" s="82"/>
      <c r="B36" s="83" t="s">
        <v>140</v>
      </c>
      <c r="C36" s="82"/>
      <c r="D36" s="84">
        <v>239225</v>
      </c>
      <c r="E36" s="84">
        <v>298000</v>
      </c>
      <c r="F36" s="84">
        <v>537225</v>
      </c>
    </row>
    <row r="37" spans="1:6" s="71" customFormat="1" ht="13.5" thickBot="1" x14ac:dyDescent="0.25">
      <c r="A37" s="79" t="s">
        <v>104</v>
      </c>
      <c r="B37" s="80"/>
      <c r="C37" s="81">
        <v>3175</v>
      </c>
      <c r="D37" s="79">
        <v>0</v>
      </c>
      <c r="E37" s="79">
        <v>0</v>
      </c>
      <c r="F37" s="79">
        <v>0</v>
      </c>
    </row>
    <row r="38" spans="1:6" s="71" customFormat="1" ht="14.1" customHeight="1" thickBot="1" x14ac:dyDescent="0.25">
      <c r="A38" s="82"/>
      <c r="B38" s="83" t="s">
        <v>140</v>
      </c>
      <c r="C38" s="84">
        <v>3175</v>
      </c>
      <c r="D38" s="82">
        <v>0</v>
      </c>
      <c r="E38" s="82">
        <v>0</v>
      </c>
      <c r="F38" s="82">
        <v>0</v>
      </c>
    </row>
    <row r="39" spans="1:6" s="71" customFormat="1" ht="39" thickBot="1" x14ac:dyDescent="0.25">
      <c r="A39" s="76" t="s">
        <v>150</v>
      </c>
      <c r="B39" s="77"/>
      <c r="C39" s="78">
        <v>224981</v>
      </c>
      <c r="D39" s="77">
        <v>0</v>
      </c>
      <c r="E39" s="77">
        <v>0</v>
      </c>
      <c r="F39" s="77">
        <v>0</v>
      </c>
    </row>
    <row r="40" spans="1:6" s="71" customFormat="1" ht="13.5" thickBot="1" x14ac:dyDescent="0.25">
      <c r="A40" s="79" t="s">
        <v>104</v>
      </c>
      <c r="B40" s="80"/>
      <c r="C40" s="81">
        <v>224981</v>
      </c>
      <c r="D40" s="79">
        <v>0</v>
      </c>
      <c r="E40" s="79">
        <v>0</v>
      </c>
      <c r="F40" s="79">
        <v>0</v>
      </c>
    </row>
    <row r="41" spans="1:6" s="71" customFormat="1" ht="13.5" thickBot="1" x14ac:dyDescent="0.25">
      <c r="A41" s="82"/>
      <c r="B41" s="83" t="s">
        <v>148</v>
      </c>
      <c r="C41" s="84">
        <v>161161</v>
      </c>
      <c r="D41" s="82">
        <v>0</v>
      </c>
      <c r="E41" s="82">
        <v>0</v>
      </c>
      <c r="F41" s="82">
        <v>0</v>
      </c>
    </row>
    <row r="42" spans="1:6" s="71" customFormat="1" ht="14.1" customHeight="1" thickBot="1" x14ac:dyDescent="0.25">
      <c r="A42" s="82"/>
      <c r="B42" s="83" t="s">
        <v>140</v>
      </c>
      <c r="C42" s="84">
        <v>63820</v>
      </c>
      <c r="D42" s="82">
        <v>0</v>
      </c>
      <c r="E42" s="82">
        <v>0</v>
      </c>
      <c r="F42" s="82">
        <v>0</v>
      </c>
    </row>
    <row r="43" spans="1:6" s="71" customFormat="1" ht="77.25" thickBot="1" x14ac:dyDescent="0.25">
      <c r="A43" s="76" t="s">
        <v>151</v>
      </c>
      <c r="B43" s="77"/>
      <c r="C43" s="78">
        <v>6080500</v>
      </c>
      <c r="D43" s="78">
        <v>236224</v>
      </c>
      <c r="E43" s="78">
        <v>431684</v>
      </c>
      <c r="F43" s="78">
        <v>667908</v>
      </c>
    </row>
    <row r="44" spans="1:6" s="71" customFormat="1" ht="13.5" thickBot="1" x14ac:dyDescent="0.25">
      <c r="A44" s="79" t="s">
        <v>106</v>
      </c>
      <c r="B44" s="80"/>
      <c r="C44" s="81">
        <v>6080500</v>
      </c>
      <c r="D44" s="81">
        <v>236224</v>
      </c>
      <c r="E44" s="81">
        <v>431684</v>
      </c>
      <c r="F44" s="81">
        <v>667908</v>
      </c>
    </row>
    <row r="45" spans="1:6" s="71" customFormat="1" ht="13.5" thickBot="1" x14ac:dyDescent="0.25">
      <c r="A45" s="82"/>
      <c r="B45" s="83" t="s">
        <v>166</v>
      </c>
      <c r="C45" s="82"/>
      <c r="D45" s="84">
        <v>61880</v>
      </c>
      <c r="E45" s="84">
        <v>43680</v>
      </c>
      <c r="F45" s="84">
        <v>105560</v>
      </c>
    </row>
    <row r="46" spans="1:6" s="71" customFormat="1" ht="13.5" thickBot="1" x14ac:dyDescent="0.25">
      <c r="A46" s="82"/>
      <c r="B46" s="83" t="s">
        <v>148</v>
      </c>
      <c r="C46" s="82"/>
      <c r="D46" s="84">
        <v>20316</v>
      </c>
      <c r="E46" s="84">
        <v>49718</v>
      </c>
      <c r="F46" s="84">
        <v>70034</v>
      </c>
    </row>
    <row r="47" spans="1:6" s="71" customFormat="1" ht="13.5" thickBot="1" x14ac:dyDescent="0.25">
      <c r="A47" s="82"/>
      <c r="B47" s="83" t="s">
        <v>136</v>
      </c>
      <c r="C47" s="82"/>
      <c r="D47" s="82">
        <v>0</v>
      </c>
      <c r="E47" s="84">
        <v>15840</v>
      </c>
      <c r="F47" s="84">
        <v>15840</v>
      </c>
    </row>
    <row r="48" spans="1:6" s="71" customFormat="1" ht="13.5" thickBot="1" x14ac:dyDescent="0.25">
      <c r="A48" s="82"/>
      <c r="B48" s="83" t="s">
        <v>152</v>
      </c>
      <c r="C48" s="82"/>
      <c r="D48" s="82">
        <v>0</v>
      </c>
      <c r="E48" s="84">
        <v>66851</v>
      </c>
      <c r="F48" s="84">
        <v>66851</v>
      </c>
    </row>
    <row r="49" spans="1:6" s="71" customFormat="1" ht="13.5" thickBot="1" x14ac:dyDescent="0.25">
      <c r="A49" s="82"/>
      <c r="B49" s="83" t="s">
        <v>153</v>
      </c>
      <c r="C49" s="82"/>
      <c r="D49" s="84">
        <v>35028</v>
      </c>
      <c r="E49" s="84">
        <v>78291</v>
      </c>
      <c r="F49" s="84">
        <v>113319</v>
      </c>
    </row>
    <row r="50" spans="1:6" s="71" customFormat="1" ht="14.1" customHeight="1" thickBot="1" x14ac:dyDescent="0.25">
      <c r="A50" s="82"/>
      <c r="B50" s="83" t="s">
        <v>146</v>
      </c>
      <c r="C50" s="82"/>
      <c r="D50" s="82">
        <v>0</v>
      </c>
      <c r="E50" s="84">
        <v>16304</v>
      </c>
      <c r="F50" s="84">
        <v>16304</v>
      </c>
    </row>
    <row r="51" spans="1:6" s="71" customFormat="1" ht="14.1" customHeight="1" thickBot="1" x14ac:dyDescent="0.25">
      <c r="A51" s="82"/>
      <c r="B51" s="83" t="s">
        <v>140</v>
      </c>
      <c r="C51" s="82"/>
      <c r="D51" s="84">
        <v>119000</v>
      </c>
      <c r="E51" s="84">
        <v>161000</v>
      </c>
      <c r="F51" s="84">
        <v>280000</v>
      </c>
    </row>
    <row r="52" spans="1:6" s="71" customFormat="1" ht="51.75" thickBot="1" x14ac:dyDescent="0.25">
      <c r="A52" s="76" t="s">
        <v>154</v>
      </c>
      <c r="B52" s="77"/>
      <c r="C52" s="78">
        <v>48626859</v>
      </c>
      <c r="D52" s="78">
        <v>1641169</v>
      </c>
      <c r="E52" s="78">
        <v>2219280</v>
      </c>
      <c r="F52" s="78">
        <v>3860449</v>
      </c>
    </row>
    <row r="53" spans="1:6" s="71" customFormat="1" ht="13.5" thickBot="1" x14ac:dyDescent="0.25">
      <c r="A53" s="79" t="s">
        <v>106</v>
      </c>
      <c r="B53" s="80"/>
      <c r="C53" s="81">
        <v>300000</v>
      </c>
      <c r="D53" s="81">
        <v>10033</v>
      </c>
      <c r="E53" s="81">
        <v>39576</v>
      </c>
      <c r="F53" s="81">
        <v>49609</v>
      </c>
    </row>
    <row r="54" spans="1:6" s="71" customFormat="1" ht="13.5" thickBot="1" x14ac:dyDescent="0.25">
      <c r="A54" s="82"/>
      <c r="B54" s="83" t="s">
        <v>187</v>
      </c>
      <c r="C54" s="82"/>
      <c r="D54" s="84">
        <v>9097</v>
      </c>
      <c r="E54" s="82">
        <v>0</v>
      </c>
      <c r="F54" s="84">
        <v>9097</v>
      </c>
    </row>
    <row r="55" spans="1:6" s="71" customFormat="1" ht="13.5" thickBot="1" x14ac:dyDescent="0.25">
      <c r="A55" s="82"/>
      <c r="B55" s="83" t="s">
        <v>136</v>
      </c>
      <c r="C55" s="82"/>
      <c r="D55" s="82">
        <v>35</v>
      </c>
      <c r="E55" s="82">
        <v>185</v>
      </c>
      <c r="F55" s="82">
        <v>220</v>
      </c>
    </row>
    <row r="56" spans="1:6" s="71" customFormat="1" ht="13.5" thickBot="1" x14ac:dyDescent="0.25">
      <c r="A56" s="82"/>
      <c r="B56" s="83" t="s">
        <v>152</v>
      </c>
      <c r="C56" s="82"/>
      <c r="D56" s="82">
        <v>0</v>
      </c>
      <c r="E56" s="84">
        <v>9500</v>
      </c>
      <c r="F56" s="84">
        <v>9500</v>
      </c>
    </row>
    <row r="57" spans="1:6" s="71" customFormat="1" ht="13.5" thickBot="1" x14ac:dyDescent="0.25">
      <c r="A57" s="82"/>
      <c r="B57" s="83" t="s">
        <v>153</v>
      </c>
      <c r="C57" s="82"/>
      <c r="D57" s="82">
        <v>0</v>
      </c>
      <c r="E57" s="82">
        <v>329</v>
      </c>
      <c r="F57" s="82">
        <v>329</v>
      </c>
    </row>
    <row r="58" spans="1:6" s="71" customFormat="1" ht="13.5" thickBot="1" x14ac:dyDescent="0.25">
      <c r="A58" s="82"/>
      <c r="B58" s="83" t="s">
        <v>138</v>
      </c>
      <c r="C58" s="82"/>
      <c r="D58" s="82">
        <v>463</v>
      </c>
      <c r="E58" s="84">
        <v>1285</v>
      </c>
      <c r="F58" s="84">
        <v>1748</v>
      </c>
    </row>
    <row r="59" spans="1:6" s="71" customFormat="1" ht="13.5" thickBot="1" x14ac:dyDescent="0.25">
      <c r="A59" s="82"/>
      <c r="B59" s="83" t="s">
        <v>163</v>
      </c>
      <c r="C59" s="82"/>
      <c r="D59" s="82">
        <v>0</v>
      </c>
      <c r="E59" s="82">
        <v>950</v>
      </c>
      <c r="F59" s="82">
        <v>950</v>
      </c>
    </row>
    <row r="60" spans="1:6" s="71" customFormat="1" ht="13.5" thickBot="1" x14ac:dyDescent="0.25">
      <c r="A60" s="82"/>
      <c r="B60" s="83" t="s">
        <v>155</v>
      </c>
      <c r="C60" s="82"/>
      <c r="D60" s="82">
        <v>32</v>
      </c>
      <c r="E60" s="84">
        <v>1062</v>
      </c>
      <c r="F60" s="84">
        <v>1094</v>
      </c>
    </row>
    <row r="61" spans="1:6" s="71" customFormat="1" ht="13.5" thickBot="1" x14ac:dyDescent="0.25">
      <c r="A61" s="82"/>
      <c r="B61" s="83" t="s">
        <v>164</v>
      </c>
      <c r="C61" s="82"/>
      <c r="D61" s="82">
        <v>11</v>
      </c>
      <c r="E61" s="82">
        <v>0</v>
      </c>
      <c r="F61" s="82">
        <v>11</v>
      </c>
    </row>
    <row r="62" spans="1:6" s="71" customFormat="1" ht="13.5" thickBot="1" x14ac:dyDescent="0.25">
      <c r="A62" s="82"/>
      <c r="B62" s="83" t="s">
        <v>156</v>
      </c>
      <c r="C62" s="82"/>
      <c r="D62" s="82">
        <v>395</v>
      </c>
      <c r="E62" s="84">
        <v>26265</v>
      </c>
      <c r="F62" s="84">
        <v>26660</v>
      </c>
    </row>
    <row r="63" spans="1:6" s="71" customFormat="1" ht="13.5" thickBot="1" x14ac:dyDescent="0.25">
      <c r="A63" s="79" t="s">
        <v>105</v>
      </c>
      <c r="B63" s="80"/>
      <c r="C63" s="81">
        <v>25279850</v>
      </c>
      <c r="D63" s="81">
        <v>1432113</v>
      </c>
      <c r="E63" s="81">
        <v>1875667</v>
      </c>
      <c r="F63" s="81">
        <v>3307780</v>
      </c>
    </row>
    <row r="64" spans="1:6" s="71" customFormat="1" ht="13.5" thickBot="1" x14ac:dyDescent="0.25">
      <c r="A64" s="82"/>
      <c r="B64" s="83" t="s">
        <v>183</v>
      </c>
      <c r="C64" s="82"/>
      <c r="D64" s="84">
        <v>82028</v>
      </c>
      <c r="E64" s="84">
        <v>68202</v>
      </c>
      <c r="F64" s="84">
        <v>150230</v>
      </c>
    </row>
    <row r="65" spans="1:6" s="71" customFormat="1" ht="13.5" thickBot="1" x14ac:dyDescent="0.25">
      <c r="A65" s="82"/>
      <c r="B65" s="83" t="s">
        <v>157</v>
      </c>
      <c r="C65" s="82"/>
      <c r="D65" s="84">
        <v>17561</v>
      </c>
      <c r="E65" s="84">
        <v>13150</v>
      </c>
      <c r="F65" s="84">
        <v>30711</v>
      </c>
    </row>
    <row r="66" spans="1:6" s="71" customFormat="1" ht="13.5" thickBot="1" x14ac:dyDescent="0.25">
      <c r="A66" s="82"/>
      <c r="B66" s="83" t="s">
        <v>158</v>
      </c>
      <c r="C66" s="82"/>
      <c r="D66" s="84">
        <v>13655</v>
      </c>
      <c r="E66" s="84">
        <v>19588</v>
      </c>
      <c r="F66" s="84">
        <v>33243</v>
      </c>
    </row>
    <row r="67" spans="1:6" s="71" customFormat="1" ht="13.5" thickBot="1" x14ac:dyDescent="0.25">
      <c r="A67" s="82"/>
      <c r="B67" s="83" t="s">
        <v>159</v>
      </c>
      <c r="C67" s="82"/>
      <c r="D67" s="84">
        <v>18942</v>
      </c>
      <c r="E67" s="84">
        <v>37440</v>
      </c>
      <c r="F67" s="84">
        <v>56382</v>
      </c>
    </row>
    <row r="68" spans="1:6" s="71" customFormat="1" ht="13.5" thickBot="1" x14ac:dyDescent="0.25">
      <c r="A68" s="82"/>
      <c r="B68" s="83" t="s">
        <v>143</v>
      </c>
      <c r="C68" s="82"/>
      <c r="D68" s="84">
        <v>246860</v>
      </c>
      <c r="E68" s="84">
        <v>216779</v>
      </c>
      <c r="F68" s="84">
        <v>463639</v>
      </c>
    </row>
    <row r="69" spans="1:6" s="71" customFormat="1" ht="13.5" thickBot="1" x14ac:dyDescent="0.25">
      <c r="A69" s="82"/>
      <c r="B69" s="83" t="s">
        <v>160</v>
      </c>
      <c r="C69" s="82"/>
      <c r="D69" s="84">
        <v>5425</v>
      </c>
      <c r="E69" s="84">
        <v>13325</v>
      </c>
      <c r="F69" s="84">
        <v>18750</v>
      </c>
    </row>
    <row r="70" spans="1:6" s="71" customFormat="1" ht="13.5" thickBot="1" x14ac:dyDescent="0.25">
      <c r="A70" s="82"/>
      <c r="B70" s="83" t="s">
        <v>161</v>
      </c>
      <c r="C70" s="82"/>
      <c r="D70" s="84">
        <v>26207</v>
      </c>
      <c r="E70" s="84">
        <v>14512</v>
      </c>
      <c r="F70" s="84">
        <v>40719</v>
      </c>
    </row>
    <row r="71" spans="1:6" s="71" customFormat="1" ht="13.5" thickBot="1" x14ac:dyDescent="0.25">
      <c r="A71" s="82"/>
      <c r="B71" s="83" t="s">
        <v>136</v>
      </c>
      <c r="C71" s="82"/>
      <c r="D71" s="84">
        <v>468180</v>
      </c>
      <c r="E71" s="84">
        <v>517415</v>
      </c>
      <c r="F71" s="84">
        <v>985595</v>
      </c>
    </row>
    <row r="72" spans="1:6" s="71" customFormat="1" ht="13.5" thickBot="1" x14ac:dyDescent="0.25">
      <c r="A72" s="82"/>
      <c r="B72" s="83" t="s">
        <v>137</v>
      </c>
      <c r="C72" s="82"/>
      <c r="D72" s="84">
        <v>90948</v>
      </c>
      <c r="E72" s="84">
        <v>123631</v>
      </c>
      <c r="F72" s="84">
        <v>214579</v>
      </c>
    </row>
    <row r="73" spans="1:6" s="71" customFormat="1" ht="13.5" thickBot="1" x14ac:dyDescent="0.25">
      <c r="A73" s="82"/>
      <c r="B73" s="83" t="s">
        <v>162</v>
      </c>
      <c r="C73" s="82"/>
      <c r="D73" s="84">
        <v>1229</v>
      </c>
      <c r="E73" s="84">
        <v>42132</v>
      </c>
      <c r="F73" s="84">
        <v>43361</v>
      </c>
    </row>
    <row r="74" spans="1:6" s="71" customFormat="1" ht="13.5" thickBot="1" x14ac:dyDescent="0.25">
      <c r="A74" s="82"/>
      <c r="B74" s="83" t="s">
        <v>153</v>
      </c>
      <c r="C74" s="82"/>
      <c r="D74" s="84">
        <v>129422</v>
      </c>
      <c r="E74" s="84">
        <v>165938</v>
      </c>
      <c r="F74" s="84">
        <v>295360</v>
      </c>
    </row>
    <row r="75" spans="1:6" s="71" customFormat="1" ht="13.5" thickBot="1" x14ac:dyDescent="0.25">
      <c r="A75" s="82"/>
      <c r="B75" s="83" t="s">
        <v>138</v>
      </c>
      <c r="C75" s="82"/>
      <c r="D75" s="84">
        <v>83881</v>
      </c>
      <c r="E75" s="84">
        <v>173390</v>
      </c>
      <c r="F75" s="84">
        <v>257271</v>
      </c>
    </row>
    <row r="76" spans="1:6" s="71" customFormat="1" ht="13.5" thickBot="1" x14ac:dyDescent="0.25">
      <c r="A76" s="82"/>
      <c r="B76" s="83" t="s">
        <v>139</v>
      </c>
      <c r="C76" s="82"/>
      <c r="D76" s="84">
        <v>169968</v>
      </c>
      <c r="E76" s="84">
        <v>236305</v>
      </c>
      <c r="F76" s="84">
        <v>406273</v>
      </c>
    </row>
    <row r="77" spans="1:6" s="71" customFormat="1" ht="14.1" customHeight="1" thickBot="1" x14ac:dyDescent="0.25">
      <c r="A77" s="82"/>
      <c r="B77" s="83" t="s">
        <v>146</v>
      </c>
      <c r="C77" s="82"/>
      <c r="D77" s="84">
        <v>46199</v>
      </c>
      <c r="E77" s="84">
        <v>179382</v>
      </c>
      <c r="F77" s="84">
        <v>225581</v>
      </c>
    </row>
    <row r="78" spans="1:6" s="71" customFormat="1" ht="13.5" thickBot="1" x14ac:dyDescent="0.25">
      <c r="A78" s="82"/>
      <c r="B78" s="83" t="s">
        <v>163</v>
      </c>
      <c r="C78" s="82"/>
      <c r="D78" s="84">
        <v>11972</v>
      </c>
      <c r="E78" s="84">
        <v>27071</v>
      </c>
      <c r="F78" s="84">
        <v>39043</v>
      </c>
    </row>
    <row r="79" spans="1:6" s="71" customFormat="1" ht="13.5" thickBot="1" x14ac:dyDescent="0.25">
      <c r="A79" s="82"/>
      <c r="B79" s="83" t="s">
        <v>155</v>
      </c>
      <c r="C79" s="82"/>
      <c r="D79" s="82">
        <v>86</v>
      </c>
      <c r="E79" s="82">
        <v>0</v>
      </c>
      <c r="F79" s="82">
        <v>86</v>
      </c>
    </row>
    <row r="80" spans="1:6" s="71" customFormat="1" ht="13.5" thickBot="1" x14ac:dyDescent="0.25">
      <c r="A80" s="82"/>
      <c r="B80" s="83" t="s">
        <v>164</v>
      </c>
      <c r="C80" s="82"/>
      <c r="D80" s="84">
        <v>19550</v>
      </c>
      <c r="E80" s="84">
        <v>27407</v>
      </c>
      <c r="F80" s="84">
        <v>46957</v>
      </c>
    </row>
    <row r="81" spans="1:9" s="71" customFormat="1" ht="13.5" thickBot="1" x14ac:dyDescent="0.25">
      <c r="A81" s="79" t="s">
        <v>144</v>
      </c>
      <c r="B81" s="80"/>
      <c r="C81" s="81">
        <v>201635</v>
      </c>
      <c r="D81" s="81">
        <v>44650</v>
      </c>
      <c r="E81" s="81">
        <v>44436</v>
      </c>
      <c r="F81" s="81">
        <v>89086</v>
      </c>
    </row>
    <row r="82" spans="1:9" s="71" customFormat="1" ht="13.5" thickBot="1" x14ac:dyDescent="0.25">
      <c r="A82" s="82"/>
      <c r="B82" s="83" t="s">
        <v>187</v>
      </c>
      <c r="C82" s="82"/>
      <c r="D82" s="84">
        <v>6835</v>
      </c>
      <c r="E82" s="82">
        <v>0</v>
      </c>
      <c r="F82" s="84">
        <v>6835</v>
      </c>
    </row>
    <row r="83" spans="1:9" s="71" customFormat="1" ht="13.5" thickBot="1" x14ac:dyDescent="0.25">
      <c r="A83" s="82"/>
      <c r="B83" s="83" t="s">
        <v>165</v>
      </c>
      <c r="C83" s="82"/>
      <c r="D83" s="84">
        <v>26349</v>
      </c>
      <c r="E83" s="84">
        <v>9650</v>
      </c>
      <c r="F83" s="84">
        <v>35999</v>
      </c>
    </row>
    <row r="84" spans="1:9" s="71" customFormat="1" ht="13.5" thickBot="1" x14ac:dyDescent="0.25">
      <c r="A84" s="82"/>
      <c r="B84" s="83" t="s">
        <v>156</v>
      </c>
      <c r="C84" s="82"/>
      <c r="D84" s="84">
        <v>11466</v>
      </c>
      <c r="E84" s="84">
        <v>34786</v>
      </c>
      <c r="F84" s="84">
        <v>46252</v>
      </c>
    </row>
    <row r="85" spans="1:9" s="71" customFormat="1" ht="13.5" thickBot="1" x14ac:dyDescent="0.25">
      <c r="A85" s="79" t="s">
        <v>104</v>
      </c>
      <c r="B85" s="80"/>
      <c r="C85" s="81">
        <v>22845374</v>
      </c>
      <c r="D85" s="81">
        <v>154373</v>
      </c>
      <c r="E85" s="81">
        <v>259601</v>
      </c>
      <c r="F85" s="81">
        <v>413974</v>
      </c>
    </row>
    <row r="86" spans="1:9" s="71" customFormat="1" ht="13.5" thickBot="1" x14ac:dyDescent="0.25">
      <c r="A86" s="82"/>
      <c r="B86" s="83" t="s">
        <v>166</v>
      </c>
      <c r="C86" s="84">
        <v>100000</v>
      </c>
      <c r="D86" s="82">
        <v>0</v>
      </c>
      <c r="E86" s="84">
        <v>2400</v>
      </c>
      <c r="F86" s="84">
        <v>2400</v>
      </c>
    </row>
    <row r="87" spans="1:9" s="71" customFormat="1" ht="13.5" thickBot="1" x14ac:dyDescent="0.25">
      <c r="A87" s="82"/>
      <c r="B87" s="83" t="s">
        <v>147</v>
      </c>
      <c r="C87" s="84">
        <v>3050000</v>
      </c>
      <c r="D87" s="82">
        <v>0</v>
      </c>
      <c r="E87" s="82">
        <v>0</v>
      </c>
      <c r="F87" s="82">
        <v>0</v>
      </c>
    </row>
    <row r="88" spans="1:9" s="71" customFormat="1" ht="13.5" thickBot="1" x14ac:dyDescent="0.25">
      <c r="A88" s="82"/>
      <c r="B88" s="83" t="s">
        <v>148</v>
      </c>
      <c r="C88" s="84">
        <v>1141000</v>
      </c>
      <c r="D88" s="84">
        <v>26068</v>
      </c>
      <c r="E88" s="84">
        <v>44855</v>
      </c>
      <c r="F88" s="84">
        <v>70923</v>
      </c>
      <c r="G88" s="85"/>
      <c r="H88" s="85"/>
      <c r="I88" s="85"/>
    </row>
    <row r="89" spans="1:9" s="71" customFormat="1" ht="13.5" thickBot="1" x14ac:dyDescent="0.25">
      <c r="A89" s="82"/>
      <c r="B89" s="83" t="s">
        <v>167</v>
      </c>
      <c r="C89" s="84">
        <v>1550000</v>
      </c>
      <c r="D89" s="82">
        <v>0</v>
      </c>
      <c r="E89" s="82">
        <v>0</v>
      </c>
      <c r="F89" s="82">
        <v>0</v>
      </c>
    </row>
    <row r="90" spans="1:9" s="71" customFormat="1" ht="13.5" thickBot="1" x14ac:dyDescent="0.25">
      <c r="A90" s="82"/>
      <c r="B90" s="83" t="s">
        <v>168</v>
      </c>
      <c r="C90" s="84">
        <v>323000</v>
      </c>
      <c r="D90" s="82">
        <v>0</v>
      </c>
      <c r="E90" s="82">
        <v>0</v>
      </c>
      <c r="F90" s="82">
        <v>0</v>
      </c>
    </row>
    <row r="91" spans="1:9" s="71" customFormat="1" ht="13.5" thickBot="1" x14ac:dyDescent="0.25">
      <c r="A91" s="82"/>
      <c r="B91" s="83" t="s">
        <v>169</v>
      </c>
      <c r="C91" s="84">
        <v>673000</v>
      </c>
      <c r="D91" s="82">
        <v>0</v>
      </c>
      <c r="E91" s="82">
        <v>0</v>
      </c>
      <c r="F91" s="82">
        <v>0</v>
      </c>
    </row>
    <row r="92" spans="1:9" s="71" customFormat="1" ht="14.1" customHeight="1" thickBot="1" x14ac:dyDescent="0.25">
      <c r="A92" s="82"/>
      <c r="B92" s="83" t="s">
        <v>140</v>
      </c>
      <c r="C92" s="84">
        <v>11322000</v>
      </c>
      <c r="D92" s="82">
        <v>0</v>
      </c>
      <c r="E92" s="82">
        <v>0</v>
      </c>
      <c r="F92" s="82">
        <v>0</v>
      </c>
    </row>
    <row r="93" spans="1:9" s="71" customFormat="1" ht="13.5" thickBot="1" x14ac:dyDescent="0.25">
      <c r="A93" s="82"/>
      <c r="B93" s="83" t="s">
        <v>170</v>
      </c>
      <c r="C93" s="84">
        <v>150000</v>
      </c>
      <c r="D93" s="82">
        <v>0</v>
      </c>
      <c r="E93" s="84">
        <v>1481</v>
      </c>
      <c r="F93" s="84">
        <v>1481</v>
      </c>
    </row>
    <row r="94" spans="1:9" s="71" customFormat="1" ht="13.5" thickBot="1" x14ac:dyDescent="0.25">
      <c r="A94" s="82"/>
      <c r="B94" s="83" t="s">
        <v>155</v>
      </c>
      <c r="C94" s="84">
        <v>353000</v>
      </c>
      <c r="D94" s="82">
        <v>122</v>
      </c>
      <c r="E94" s="84">
        <v>36944</v>
      </c>
      <c r="F94" s="84">
        <v>37066</v>
      </c>
    </row>
    <row r="95" spans="1:9" s="71" customFormat="1" ht="14.1" customHeight="1" thickBot="1" x14ac:dyDescent="0.25">
      <c r="A95" s="82"/>
      <c r="B95" s="83" t="s">
        <v>141</v>
      </c>
      <c r="C95" s="84">
        <v>1720000</v>
      </c>
      <c r="D95" s="84">
        <v>29032</v>
      </c>
      <c r="E95" s="84">
        <v>33096</v>
      </c>
      <c r="F95" s="84">
        <v>62128</v>
      </c>
    </row>
    <row r="96" spans="1:9" s="71" customFormat="1" ht="14.1" customHeight="1" thickBot="1" x14ac:dyDescent="0.25">
      <c r="A96" s="82"/>
      <c r="B96" s="83" t="s">
        <v>142</v>
      </c>
      <c r="C96" s="84">
        <v>2213374</v>
      </c>
      <c r="D96" s="84">
        <v>99151</v>
      </c>
      <c r="E96" s="84">
        <v>140825</v>
      </c>
      <c r="F96" s="84">
        <v>239976</v>
      </c>
    </row>
    <row r="97" spans="1:6" s="71" customFormat="1" ht="13.5" thickBot="1" x14ac:dyDescent="0.25">
      <c r="A97" s="82"/>
      <c r="B97" s="83" t="s">
        <v>171</v>
      </c>
      <c r="C97" s="84">
        <v>250000</v>
      </c>
      <c r="D97" s="82">
        <v>0</v>
      </c>
      <c r="E97" s="82">
        <v>0</v>
      </c>
      <c r="F97" s="82">
        <v>0</v>
      </c>
    </row>
    <row r="98" spans="1:6" s="71" customFormat="1" ht="26.25" thickBot="1" x14ac:dyDescent="0.25">
      <c r="A98" s="76" t="s">
        <v>172</v>
      </c>
      <c r="B98" s="77"/>
      <c r="C98" s="78">
        <v>2911001</v>
      </c>
      <c r="D98" s="78">
        <v>118302</v>
      </c>
      <c r="E98" s="78">
        <v>178104</v>
      </c>
      <c r="F98" s="78">
        <v>296406</v>
      </c>
    </row>
    <row r="99" spans="1:6" s="71" customFormat="1" ht="13.5" thickBot="1" x14ac:dyDescent="0.25">
      <c r="A99" s="79" t="s">
        <v>105</v>
      </c>
      <c r="B99" s="80"/>
      <c r="C99" s="81">
        <v>2805383</v>
      </c>
      <c r="D99" s="81">
        <v>117127</v>
      </c>
      <c r="E99" s="81">
        <v>177601</v>
      </c>
      <c r="F99" s="81">
        <v>294728</v>
      </c>
    </row>
    <row r="100" spans="1:6" s="71" customFormat="1" ht="13.5" thickBot="1" x14ac:dyDescent="0.25">
      <c r="A100" s="82"/>
      <c r="B100" s="83" t="s">
        <v>143</v>
      </c>
      <c r="C100" s="82"/>
      <c r="D100" s="84">
        <v>33026</v>
      </c>
      <c r="E100" s="84">
        <v>83844</v>
      </c>
      <c r="F100" s="84">
        <v>116870</v>
      </c>
    </row>
    <row r="101" spans="1:6" s="71" customFormat="1" ht="13.5" thickBot="1" x14ac:dyDescent="0.25">
      <c r="A101" s="82"/>
      <c r="B101" s="83" t="s">
        <v>136</v>
      </c>
      <c r="C101" s="82"/>
      <c r="D101" s="84">
        <v>25937</v>
      </c>
      <c r="E101" s="84">
        <v>29161</v>
      </c>
      <c r="F101" s="84">
        <v>55098</v>
      </c>
    </row>
    <row r="102" spans="1:6" s="71" customFormat="1" ht="13.5" thickBot="1" x14ac:dyDescent="0.25">
      <c r="A102" s="82"/>
      <c r="B102" s="83" t="s">
        <v>137</v>
      </c>
      <c r="C102" s="82"/>
      <c r="D102" s="84">
        <v>45965</v>
      </c>
      <c r="E102" s="84">
        <v>47988</v>
      </c>
      <c r="F102" s="84">
        <v>93953</v>
      </c>
    </row>
    <row r="103" spans="1:6" s="71" customFormat="1" ht="13.5" thickBot="1" x14ac:dyDescent="0.25">
      <c r="A103" s="82"/>
      <c r="B103" s="83" t="s">
        <v>138</v>
      </c>
      <c r="C103" s="82"/>
      <c r="D103" s="84">
        <v>11683</v>
      </c>
      <c r="E103" s="84">
        <v>16484</v>
      </c>
      <c r="F103" s="84">
        <v>28167</v>
      </c>
    </row>
    <row r="104" spans="1:6" s="71" customFormat="1" ht="14.1" customHeight="1" thickBot="1" x14ac:dyDescent="0.25">
      <c r="A104" s="82"/>
      <c r="B104" s="83" t="s">
        <v>146</v>
      </c>
      <c r="C104" s="82"/>
      <c r="D104" s="82">
        <v>506</v>
      </c>
      <c r="E104" s="82">
        <v>124</v>
      </c>
      <c r="F104" s="82">
        <v>630</v>
      </c>
    </row>
    <row r="105" spans="1:6" s="71" customFormat="1" ht="13.5" thickBot="1" x14ac:dyDescent="0.25">
      <c r="A105" s="82"/>
      <c r="B105" s="83" t="s">
        <v>164</v>
      </c>
      <c r="C105" s="82"/>
      <c r="D105" s="82">
        <v>10</v>
      </c>
      <c r="E105" s="82">
        <v>0</v>
      </c>
      <c r="F105" s="82">
        <v>10</v>
      </c>
    </row>
    <row r="106" spans="1:6" s="71" customFormat="1" ht="13.5" thickBot="1" x14ac:dyDescent="0.25">
      <c r="A106" s="79" t="s">
        <v>144</v>
      </c>
      <c r="B106" s="80"/>
      <c r="C106" s="79">
        <v>1</v>
      </c>
      <c r="D106" s="79">
        <v>0</v>
      </c>
      <c r="E106" s="79">
        <v>0</v>
      </c>
      <c r="F106" s="79">
        <v>0</v>
      </c>
    </row>
    <row r="107" spans="1:6" s="71" customFormat="1" ht="13.5" thickBot="1" x14ac:dyDescent="0.25">
      <c r="A107" s="79" t="s">
        <v>104</v>
      </c>
      <c r="B107" s="80"/>
      <c r="C107" s="81">
        <v>105617</v>
      </c>
      <c r="D107" s="81">
        <v>1175</v>
      </c>
      <c r="E107" s="79">
        <v>503</v>
      </c>
      <c r="F107" s="81">
        <v>1678</v>
      </c>
    </row>
    <row r="108" spans="1:6" s="71" customFormat="1" ht="13.5" thickBot="1" x14ac:dyDescent="0.25">
      <c r="A108" s="82"/>
      <c r="B108" s="83" t="s">
        <v>166</v>
      </c>
      <c r="C108" s="84">
        <v>2000</v>
      </c>
      <c r="D108" s="82">
        <v>0</v>
      </c>
      <c r="E108" s="82">
        <v>0</v>
      </c>
      <c r="F108" s="82">
        <v>0</v>
      </c>
    </row>
    <row r="109" spans="1:6" s="71" customFormat="1" ht="13.5" thickBot="1" x14ac:dyDescent="0.25">
      <c r="A109" s="82"/>
      <c r="B109" s="83" t="s">
        <v>173</v>
      </c>
      <c r="C109" s="84">
        <v>80000</v>
      </c>
      <c r="D109" s="82">
        <v>0</v>
      </c>
      <c r="E109" s="82">
        <v>0</v>
      </c>
      <c r="F109" s="82">
        <v>0</v>
      </c>
    </row>
    <row r="110" spans="1:6" s="71" customFormat="1" ht="14.1" customHeight="1" thickBot="1" x14ac:dyDescent="0.25">
      <c r="A110" s="82"/>
      <c r="B110" s="83" t="s">
        <v>142</v>
      </c>
      <c r="C110" s="84">
        <v>23617</v>
      </c>
      <c r="D110" s="84">
        <v>1175</v>
      </c>
      <c r="E110" s="82">
        <v>503</v>
      </c>
      <c r="F110" s="84">
        <v>1678</v>
      </c>
    </row>
    <row r="111" spans="1:6" s="71" customFormat="1" ht="26.25" thickBot="1" x14ac:dyDescent="0.25">
      <c r="A111" s="76" t="s">
        <v>174</v>
      </c>
      <c r="B111" s="77"/>
      <c r="C111" s="78">
        <v>12422889</v>
      </c>
      <c r="D111" s="78">
        <v>381462</v>
      </c>
      <c r="E111" s="78">
        <v>718559</v>
      </c>
      <c r="F111" s="78">
        <v>1100021</v>
      </c>
    </row>
    <row r="112" spans="1:6" s="71" customFormat="1" ht="13.5" thickBot="1" x14ac:dyDescent="0.25">
      <c r="A112" s="79" t="s">
        <v>106</v>
      </c>
      <c r="B112" s="80"/>
      <c r="C112" s="81">
        <v>100000</v>
      </c>
      <c r="D112" s="81">
        <v>42980</v>
      </c>
      <c r="E112" s="81">
        <v>40187</v>
      </c>
      <c r="F112" s="81">
        <v>83167</v>
      </c>
    </row>
    <row r="113" spans="1:6" s="71" customFormat="1" ht="13.5" thickBot="1" x14ac:dyDescent="0.25">
      <c r="A113" s="82"/>
      <c r="B113" s="83" t="s">
        <v>175</v>
      </c>
      <c r="C113" s="82"/>
      <c r="D113" s="84">
        <v>42980</v>
      </c>
      <c r="E113" s="84">
        <v>40187</v>
      </c>
      <c r="F113" s="84">
        <v>83167</v>
      </c>
    </row>
    <row r="114" spans="1:6" s="71" customFormat="1" ht="13.5" thickBot="1" x14ac:dyDescent="0.25">
      <c r="A114" s="79" t="s">
        <v>105</v>
      </c>
      <c r="B114" s="80"/>
      <c r="C114" s="81">
        <v>417052</v>
      </c>
      <c r="D114" s="81">
        <v>27918</v>
      </c>
      <c r="E114" s="81">
        <v>42624</v>
      </c>
      <c r="F114" s="81">
        <v>70542</v>
      </c>
    </row>
    <row r="115" spans="1:6" s="71" customFormat="1" ht="13.5" thickBot="1" x14ac:dyDescent="0.25">
      <c r="A115" s="82"/>
      <c r="B115" s="83" t="s">
        <v>153</v>
      </c>
      <c r="C115" s="82"/>
      <c r="D115" s="84">
        <v>27918</v>
      </c>
      <c r="E115" s="84">
        <v>42624</v>
      </c>
      <c r="F115" s="84">
        <v>70542</v>
      </c>
    </row>
    <row r="116" spans="1:6" s="71" customFormat="1" ht="13.5" thickBot="1" x14ac:dyDescent="0.25">
      <c r="A116" s="79" t="s">
        <v>144</v>
      </c>
      <c r="B116" s="80"/>
      <c r="C116" s="81">
        <v>139889</v>
      </c>
      <c r="D116" s="81">
        <v>44267</v>
      </c>
      <c r="E116" s="81">
        <v>81958</v>
      </c>
      <c r="F116" s="81">
        <v>126225</v>
      </c>
    </row>
    <row r="117" spans="1:6" s="71" customFormat="1" ht="13.5" thickBot="1" x14ac:dyDescent="0.25">
      <c r="A117" s="82"/>
      <c r="B117" s="83" t="s">
        <v>175</v>
      </c>
      <c r="C117" s="82"/>
      <c r="D117" s="84">
        <v>43000</v>
      </c>
      <c r="E117" s="84">
        <v>81958</v>
      </c>
      <c r="F117" s="84">
        <v>124958</v>
      </c>
    </row>
    <row r="118" spans="1:6" s="71" customFormat="1" ht="14.1" customHeight="1" thickBot="1" x14ac:dyDescent="0.25">
      <c r="A118" s="82"/>
      <c r="B118" s="83" t="s">
        <v>141</v>
      </c>
      <c r="C118" s="82"/>
      <c r="D118" s="84">
        <v>1267</v>
      </c>
      <c r="E118" s="82">
        <v>0</v>
      </c>
      <c r="F118" s="84">
        <v>1267</v>
      </c>
    </row>
    <row r="119" spans="1:6" s="71" customFormat="1" ht="13.5" thickBot="1" x14ac:dyDescent="0.25">
      <c r="A119" s="79" t="s">
        <v>104</v>
      </c>
      <c r="B119" s="80"/>
      <c r="C119" s="81">
        <v>11765948</v>
      </c>
      <c r="D119" s="81">
        <v>266297</v>
      </c>
      <c r="E119" s="81">
        <v>553790</v>
      </c>
      <c r="F119" s="81">
        <v>820087</v>
      </c>
    </row>
    <row r="120" spans="1:6" s="71" customFormat="1" ht="13.5" thickBot="1" x14ac:dyDescent="0.25">
      <c r="A120" s="82"/>
      <c r="B120" s="83" t="s">
        <v>147</v>
      </c>
      <c r="C120" s="84">
        <v>2450000</v>
      </c>
      <c r="D120" s="82">
        <v>0</v>
      </c>
      <c r="E120" s="84">
        <v>184620</v>
      </c>
      <c r="F120" s="84">
        <v>184620</v>
      </c>
    </row>
    <row r="121" spans="1:6" s="71" customFormat="1" ht="13.5" thickBot="1" x14ac:dyDescent="0.25">
      <c r="A121" s="82"/>
      <c r="B121" s="83" t="s">
        <v>173</v>
      </c>
      <c r="C121" s="84">
        <v>220000</v>
      </c>
      <c r="D121" s="82">
        <v>0</v>
      </c>
      <c r="E121" s="82">
        <v>0</v>
      </c>
      <c r="F121" s="82">
        <v>0</v>
      </c>
    </row>
    <row r="122" spans="1:6" s="71" customFormat="1" ht="14.1" customHeight="1" thickBot="1" x14ac:dyDescent="0.25">
      <c r="A122" s="82"/>
      <c r="B122" s="83" t="s">
        <v>140</v>
      </c>
      <c r="C122" s="84">
        <v>8200000</v>
      </c>
      <c r="D122" s="84">
        <v>155280</v>
      </c>
      <c r="E122" s="84">
        <v>165600</v>
      </c>
      <c r="F122" s="84">
        <v>320880</v>
      </c>
    </row>
    <row r="123" spans="1:6" s="71" customFormat="1" ht="14.1" customHeight="1" thickBot="1" x14ac:dyDescent="0.25">
      <c r="A123" s="82"/>
      <c r="B123" s="83" t="s">
        <v>142</v>
      </c>
      <c r="C123" s="84">
        <v>895948</v>
      </c>
      <c r="D123" s="84">
        <v>111017</v>
      </c>
      <c r="E123" s="84">
        <v>203570</v>
      </c>
      <c r="F123" s="84">
        <v>314587</v>
      </c>
    </row>
    <row r="124" spans="1:6" s="71" customFormat="1" ht="39" thickBot="1" x14ac:dyDescent="0.25">
      <c r="A124" s="76" t="s">
        <v>176</v>
      </c>
      <c r="B124" s="77"/>
      <c r="C124" s="78">
        <v>3522556</v>
      </c>
      <c r="D124" s="77">
        <v>0</v>
      </c>
      <c r="E124" s="77">
        <v>0</v>
      </c>
      <c r="F124" s="77">
        <v>0</v>
      </c>
    </row>
    <row r="125" spans="1:6" s="71" customFormat="1" ht="13.5" thickBot="1" x14ac:dyDescent="0.25">
      <c r="A125" s="79" t="s">
        <v>105</v>
      </c>
      <c r="B125" s="80"/>
      <c r="C125" s="81">
        <v>354000</v>
      </c>
      <c r="D125" s="79">
        <v>0</v>
      </c>
      <c r="E125" s="79">
        <v>0</v>
      </c>
      <c r="F125" s="79">
        <v>0</v>
      </c>
    </row>
    <row r="126" spans="1:6" s="71" customFormat="1" ht="13.5" thickBot="1" x14ac:dyDescent="0.25">
      <c r="A126" s="79" t="s">
        <v>144</v>
      </c>
      <c r="B126" s="80"/>
      <c r="C126" s="81">
        <v>168556</v>
      </c>
      <c r="D126" s="79">
        <v>0</v>
      </c>
      <c r="E126" s="79">
        <v>0</v>
      </c>
      <c r="F126" s="79">
        <v>0</v>
      </c>
    </row>
    <row r="127" spans="1:6" s="71" customFormat="1" ht="13.5" thickBot="1" x14ac:dyDescent="0.25">
      <c r="A127" s="79" t="s">
        <v>104</v>
      </c>
      <c r="B127" s="80"/>
      <c r="C127" s="81">
        <v>3000000</v>
      </c>
      <c r="D127" s="79">
        <v>0</v>
      </c>
      <c r="E127" s="79">
        <v>0</v>
      </c>
      <c r="F127" s="79">
        <v>0</v>
      </c>
    </row>
    <row r="128" spans="1:6" s="71" customFormat="1" ht="13.5" thickBot="1" x14ac:dyDescent="0.25">
      <c r="A128" s="82"/>
      <c r="B128" s="83" t="s">
        <v>147</v>
      </c>
      <c r="C128" s="84">
        <v>1000000</v>
      </c>
      <c r="D128" s="82">
        <v>0</v>
      </c>
      <c r="E128" s="82">
        <v>0</v>
      </c>
      <c r="F128" s="82">
        <v>0</v>
      </c>
    </row>
    <row r="129" spans="1:6" s="71" customFormat="1" ht="14.1" customHeight="1" thickBot="1" x14ac:dyDescent="0.25">
      <c r="A129" s="82"/>
      <c r="B129" s="83" t="s">
        <v>140</v>
      </c>
      <c r="C129" s="84">
        <v>2000000</v>
      </c>
      <c r="D129" s="82">
        <v>0</v>
      </c>
      <c r="E129" s="82">
        <v>0</v>
      </c>
      <c r="F129" s="82">
        <v>0</v>
      </c>
    </row>
    <row r="130" spans="1:6" s="71" customFormat="1" ht="26.25" thickBot="1" x14ac:dyDescent="0.25">
      <c r="A130" s="76" t="s">
        <v>177</v>
      </c>
      <c r="B130" s="77"/>
      <c r="C130" s="78">
        <v>6816402</v>
      </c>
      <c r="D130" s="78">
        <v>309970</v>
      </c>
      <c r="E130" s="78">
        <v>474529</v>
      </c>
      <c r="F130" s="78">
        <v>784499</v>
      </c>
    </row>
    <row r="131" spans="1:6" s="71" customFormat="1" ht="13.5" thickBot="1" x14ac:dyDescent="0.25">
      <c r="A131" s="79" t="s">
        <v>105</v>
      </c>
      <c r="B131" s="80"/>
      <c r="C131" s="81">
        <v>6389000</v>
      </c>
      <c r="D131" s="81">
        <v>309970</v>
      </c>
      <c r="E131" s="81">
        <v>474529</v>
      </c>
      <c r="F131" s="81">
        <v>784499</v>
      </c>
    </row>
    <row r="132" spans="1:6" s="71" customFormat="1" ht="13.5" thickBot="1" x14ac:dyDescent="0.25">
      <c r="A132" s="82"/>
      <c r="B132" s="83" t="s">
        <v>157</v>
      </c>
      <c r="C132" s="82"/>
      <c r="D132" s="82">
        <v>0</v>
      </c>
      <c r="E132" s="82">
        <v>333</v>
      </c>
      <c r="F132" s="82">
        <v>333</v>
      </c>
    </row>
    <row r="133" spans="1:6" s="71" customFormat="1" ht="13.5" thickBot="1" x14ac:dyDescent="0.25">
      <c r="A133" s="82"/>
      <c r="B133" s="83" t="s">
        <v>160</v>
      </c>
      <c r="C133" s="82"/>
      <c r="D133" s="84">
        <v>1986</v>
      </c>
      <c r="E133" s="84">
        <v>4022</v>
      </c>
      <c r="F133" s="84">
        <v>6008</v>
      </c>
    </row>
    <row r="134" spans="1:6" s="71" customFormat="1" ht="13.5" thickBot="1" x14ac:dyDescent="0.25">
      <c r="A134" s="82"/>
      <c r="B134" s="83" t="s">
        <v>161</v>
      </c>
      <c r="C134" s="82"/>
      <c r="D134" s="84">
        <v>8415</v>
      </c>
      <c r="E134" s="84">
        <v>1714</v>
      </c>
      <c r="F134" s="84">
        <v>10129</v>
      </c>
    </row>
    <row r="135" spans="1:6" s="71" customFormat="1" ht="13.5" thickBot="1" x14ac:dyDescent="0.25">
      <c r="A135" s="82"/>
      <c r="B135" s="83" t="s">
        <v>136</v>
      </c>
      <c r="C135" s="82"/>
      <c r="D135" s="82">
        <v>96</v>
      </c>
      <c r="E135" s="82">
        <v>0</v>
      </c>
      <c r="F135" s="82">
        <v>96</v>
      </c>
    </row>
    <row r="136" spans="1:6" s="71" customFormat="1" ht="13.5" thickBot="1" x14ac:dyDescent="0.25">
      <c r="A136" s="82"/>
      <c r="B136" s="83" t="s">
        <v>137</v>
      </c>
      <c r="C136" s="82"/>
      <c r="D136" s="84">
        <v>75825</v>
      </c>
      <c r="E136" s="84">
        <v>97691</v>
      </c>
      <c r="F136" s="84">
        <v>173516</v>
      </c>
    </row>
    <row r="137" spans="1:6" s="71" customFormat="1" ht="13.5" thickBot="1" x14ac:dyDescent="0.25">
      <c r="A137" s="82"/>
      <c r="B137" s="83" t="s">
        <v>139</v>
      </c>
      <c r="C137" s="82"/>
      <c r="D137" s="82">
        <v>712</v>
      </c>
      <c r="E137" s="82">
        <v>970</v>
      </c>
      <c r="F137" s="84">
        <v>1682</v>
      </c>
    </row>
    <row r="138" spans="1:6" s="71" customFormat="1" ht="14.1" customHeight="1" thickBot="1" x14ac:dyDescent="0.25">
      <c r="A138" s="82"/>
      <c r="B138" s="83" t="s">
        <v>146</v>
      </c>
      <c r="C138" s="82"/>
      <c r="D138" s="84">
        <v>222483</v>
      </c>
      <c r="E138" s="84">
        <v>367597</v>
      </c>
      <c r="F138" s="84">
        <v>590080</v>
      </c>
    </row>
    <row r="139" spans="1:6" s="71" customFormat="1" ht="13.5" thickBot="1" x14ac:dyDescent="0.25">
      <c r="A139" s="82"/>
      <c r="B139" s="83" t="s">
        <v>163</v>
      </c>
      <c r="C139" s="82"/>
      <c r="D139" s="82">
        <v>453</v>
      </c>
      <c r="E139" s="84">
        <v>2202</v>
      </c>
      <c r="F139" s="84">
        <v>2655</v>
      </c>
    </row>
    <row r="140" spans="1:6" s="71" customFormat="1" ht="13.5" thickBot="1" x14ac:dyDescent="0.25">
      <c r="A140" s="79" t="s">
        <v>144</v>
      </c>
      <c r="B140" s="80"/>
      <c r="C140" s="81">
        <v>25402</v>
      </c>
      <c r="D140" s="79">
        <v>0</v>
      </c>
      <c r="E140" s="79">
        <v>0</v>
      </c>
      <c r="F140" s="79">
        <v>0</v>
      </c>
    </row>
    <row r="141" spans="1:6" s="71" customFormat="1" ht="13.5" thickBot="1" x14ac:dyDescent="0.25">
      <c r="A141" s="79" t="s">
        <v>104</v>
      </c>
      <c r="B141" s="80"/>
      <c r="C141" s="81">
        <v>402000</v>
      </c>
      <c r="D141" s="79">
        <v>0</v>
      </c>
      <c r="E141" s="79">
        <v>0</v>
      </c>
      <c r="F141" s="79">
        <v>0</v>
      </c>
    </row>
    <row r="142" spans="1:6" s="71" customFormat="1" ht="13.5" thickBot="1" x14ac:dyDescent="0.25">
      <c r="A142" s="82"/>
      <c r="B142" s="83" t="s">
        <v>166</v>
      </c>
      <c r="C142" s="84">
        <v>235000</v>
      </c>
      <c r="D142" s="82">
        <v>0</v>
      </c>
      <c r="E142" s="82">
        <v>0</v>
      </c>
      <c r="F142" s="82">
        <v>0</v>
      </c>
    </row>
    <row r="143" spans="1:6" s="71" customFormat="1" ht="13.5" thickBot="1" x14ac:dyDescent="0.25">
      <c r="A143" s="82"/>
      <c r="B143" s="83" t="s">
        <v>170</v>
      </c>
      <c r="C143" s="84">
        <v>167000</v>
      </c>
      <c r="D143" s="82">
        <v>0</v>
      </c>
      <c r="E143" s="82">
        <v>0</v>
      </c>
      <c r="F143" s="82">
        <v>0</v>
      </c>
    </row>
    <row r="144" spans="1:6" s="71" customFormat="1" ht="39" thickBot="1" x14ac:dyDescent="0.25">
      <c r="A144" s="76" t="s">
        <v>178</v>
      </c>
      <c r="B144" s="77"/>
      <c r="C144" s="78">
        <v>13481064</v>
      </c>
      <c r="D144" s="78">
        <v>430565</v>
      </c>
      <c r="E144" s="78">
        <v>441496</v>
      </c>
      <c r="F144" s="78">
        <v>872061</v>
      </c>
    </row>
    <row r="145" spans="1:6" s="71" customFormat="1" ht="13.5" thickBot="1" x14ac:dyDescent="0.25">
      <c r="A145" s="79" t="s">
        <v>105</v>
      </c>
      <c r="B145" s="80"/>
      <c r="C145" s="81">
        <v>5407000</v>
      </c>
      <c r="D145" s="81">
        <v>269565</v>
      </c>
      <c r="E145" s="81">
        <v>384996</v>
      </c>
      <c r="F145" s="81">
        <v>654561</v>
      </c>
    </row>
    <row r="146" spans="1:6" s="71" customFormat="1" ht="13.5" thickBot="1" x14ac:dyDescent="0.25">
      <c r="A146" s="82"/>
      <c r="B146" s="83" t="s">
        <v>137</v>
      </c>
      <c r="C146" s="82"/>
      <c r="D146" s="82">
        <v>0</v>
      </c>
      <c r="E146" s="84">
        <v>17727</v>
      </c>
      <c r="F146" s="84">
        <v>17727</v>
      </c>
    </row>
    <row r="147" spans="1:6" s="71" customFormat="1" ht="13.5" thickBot="1" x14ac:dyDescent="0.25">
      <c r="A147" s="82"/>
      <c r="B147" s="83" t="s">
        <v>138</v>
      </c>
      <c r="C147" s="82"/>
      <c r="D147" s="84">
        <v>269565</v>
      </c>
      <c r="E147" s="84">
        <v>367269</v>
      </c>
      <c r="F147" s="84">
        <v>636834</v>
      </c>
    </row>
    <row r="148" spans="1:6" s="71" customFormat="1" ht="13.5" thickBot="1" x14ac:dyDescent="0.25">
      <c r="A148" s="79" t="s">
        <v>144</v>
      </c>
      <c r="B148" s="80"/>
      <c r="C148" s="81">
        <v>13064</v>
      </c>
      <c r="D148" s="79">
        <v>0</v>
      </c>
      <c r="E148" s="79">
        <v>0</v>
      </c>
      <c r="F148" s="79">
        <v>0</v>
      </c>
    </row>
    <row r="149" spans="1:6" s="71" customFormat="1" ht="13.5" thickBot="1" x14ac:dyDescent="0.25">
      <c r="A149" s="79" t="s">
        <v>104</v>
      </c>
      <c r="B149" s="80"/>
      <c r="C149" s="81">
        <v>8061000</v>
      </c>
      <c r="D149" s="81">
        <v>161000</v>
      </c>
      <c r="E149" s="81">
        <v>56500</v>
      </c>
      <c r="F149" s="81">
        <v>217500</v>
      </c>
    </row>
    <row r="150" spans="1:6" s="71" customFormat="1" ht="13.5" thickBot="1" x14ac:dyDescent="0.25">
      <c r="A150" s="82"/>
      <c r="B150" s="83" t="s">
        <v>166</v>
      </c>
      <c r="C150" s="84">
        <v>6383000</v>
      </c>
      <c r="D150" s="84">
        <v>46000</v>
      </c>
      <c r="E150" s="84">
        <v>56500</v>
      </c>
      <c r="F150" s="84">
        <v>102500</v>
      </c>
    </row>
    <row r="151" spans="1:6" s="71" customFormat="1" ht="13.5" thickBot="1" x14ac:dyDescent="0.25">
      <c r="A151" s="82"/>
      <c r="B151" s="83" t="s">
        <v>179</v>
      </c>
      <c r="C151" s="84">
        <v>500000</v>
      </c>
      <c r="D151" s="82">
        <v>0</v>
      </c>
      <c r="E151" s="82">
        <v>0</v>
      </c>
      <c r="F151" s="82">
        <v>0</v>
      </c>
    </row>
    <row r="152" spans="1:6" s="71" customFormat="1" ht="13.5" thickBot="1" x14ac:dyDescent="0.25">
      <c r="A152" s="82"/>
      <c r="B152" s="83" t="s">
        <v>171</v>
      </c>
      <c r="C152" s="84">
        <v>1178000</v>
      </c>
      <c r="D152" s="84">
        <v>115000</v>
      </c>
      <c r="E152" s="82">
        <v>0</v>
      </c>
      <c r="F152" s="84">
        <v>115000</v>
      </c>
    </row>
    <row r="153" spans="1:6" s="71" customFormat="1" ht="51.75" thickBot="1" x14ac:dyDescent="0.25">
      <c r="A153" s="76" t="s">
        <v>180</v>
      </c>
      <c r="B153" s="77"/>
      <c r="C153" s="78">
        <v>7854833</v>
      </c>
      <c r="D153" s="78">
        <v>107695</v>
      </c>
      <c r="E153" s="78">
        <v>125367</v>
      </c>
      <c r="F153" s="78">
        <v>233062</v>
      </c>
    </row>
    <row r="154" spans="1:6" s="71" customFormat="1" ht="13.5" thickBot="1" x14ac:dyDescent="0.25">
      <c r="A154" s="79" t="s">
        <v>105</v>
      </c>
      <c r="B154" s="80"/>
      <c r="C154" s="81">
        <v>5925000</v>
      </c>
      <c r="D154" s="81">
        <v>83481</v>
      </c>
      <c r="E154" s="81">
        <v>104896</v>
      </c>
      <c r="F154" s="81">
        <v>188377</v>
      </c>
    </row>
    <row r="155" spans="1:6" s="71" customFormat="1" ht="13.5" thickBot="1" x14ac:dyDescent="0.25">
      <c r="A155" s="82"/>
      <c r="B155" s="83" t="s">
        <v>136</v>
      </c>
      <c r="C155" s="82"/>
      <c r="D155" s="82">
        <v>2</v>
      </c>
      <c r="E155" s="82">
        <v>2</v>
      </c>
      <c r="F155" s="82">
        <v>4</v>
      </c>
    </row>
    <row r="156" spans="1:6" s="71" customFormat="1" ht="13.5" thickBot="1" x14ac:dyDescent="0.25">
      <c r="A156" s="82"/>
      <c r="B156" s="83" t="s">
        <v>137</v>
      </c>
      <c r="C156" s="82"/>
      <c r="D156" s="84">
        <v>66622</v>
      </c>
      <c r="E156" s="84">
        <v>55784</v>
      </c>
      <c r="F156" s="84">
        <v>122406</v>
      </c>
    </row>
    <row r="157" spans="1:6" s="71" customFormat="1" ht="14.1" customHeight="1" thickBot="1" x14ac:dyDescent="0.25">
      <c r="A157" s="82"/>
      <c r="B157" s="83" t="s">
        <v>146</v>
      </c>
      <c r="C157" s="82"/>
      <c r="D157" s="84">
        <v>16857</v>
      </c>
      <c r="E157" s="84">
        <v>49110</v>
      </c>
      <c r="F157" s="84">
        <v>65967</v>
      </c>
    </row>
    <row r="158" spans="1:6" s="71" customFormat="1" ht="13.5" thickBot="1" x14ac:dyDescent="0.25">
      <c r="A158" s="79" t="s">
        <v>144</v>
      </c>
      <c r="B158" s="80"/>
      <c r="C158" s="81">
        <v>79833</v>
      </c>
      <c r="D158" s="79">
        <v>0</v>
      </c>
      <c r="E158" s="79">
        <v>0</v>
      </c>
      <c r="F158" s="79">
        <v>0</v>
      </c>
    </row>
    <row r="159" spans="1:6" s="71" customFormat="1" ht="13.5" thickBot="1" x14ac:dyDescent="0.25">
      <c r="A159" s="79" t="s">
        <v>104</v>
      </c>
      <c r="B159" s="80"/>
      <c r="C159" s="81">
        <v>1850000</v>
      </c>
      <c r="D159" s="81">
        <v>24214</v>
      </c>
      <c r="E159" s="81">
        <v>20471</v>
      </c>
      <c r="F159" s="81">
        <v>44685</v>
      </c>
    </row>
    <row r="160" spans="1:6" s="71" customFormat="1" ht="14.1" customHeight="1" thickBot="1" x14ac:dyDescent="0.25">
      <c r="A160" s="82"/>
      <c r="B160" s="83" t="s">
        <v>141</v>
      </c>
      <c r="C160" s="84">
        <v>1850000</v>
      </c>
      <c r="D160" s="84">
        <v>24214</v>
      </c>
      <c r="E160" s="84">
        <v>20471</v>
      </c>
      <c r="F160" s="84">
        <v>44685</v>
      </c>
    </row>
    <row r="161" spans="1:6" s="71" customFormat="1" ht="26.25" thickBot="1" x14ac:dyDescent="0.25">
      <c r="A161" s="76" t="s">
        <v>181</v>
      </c>
      <c r="B161" s="77"/>
      <c r="C161" s="78">
        <v>5474908</v>
      </c>
      <c r="D161" s="77">
        <v>0</v>
      </c>
      <c r="E161" s="78">
        <v>5626</v>
      </c>
      <c r="F161" s="78">
        <v>5626</v>
      </c>
    </row>
    <row r="162" spans="1:6" s="71" customFormat="1" ht="13.5" thickBot="1" x14ac:dyDescent="0.25">
      <c r="A162" s="79" t="s">
        <v>105</v>
      </c>
      <c r="B162" s="80"/>
      <c r="C162" s="81">
        <v>4424907</v>
      </c>
      <c r="D162" s="79">
        <v>0</v>
      </c>
      <c r="E162" s="81">
        <v>5626</v>
      </c>
      <c r="F162" s="81">
        <v>5626</v>
      </c>
    </row>
    <row r="163" spans="1:6" s="71" customFormat="1" ht="13.5" thickBot="1" x14ac:dyDescent="0.25">
      <c r="A163" s="82"/>
      <c r="B163" s="83" t="s">
        <v>143</v>
      </c>
      <c r="C163" s="82"/>
      <c r="D163" s="82">
        <v>0</v>
      </c>
      <c r="E163" s="84">
        <v>5626</v>
      </c>
      <c r="F163" s="84">
        <v>5626</v>
      </c>
    </row>
    <row r="164" spans="1:6" s="71" customFormat="1" ht="13.5" thickBot="1" x14ac:dyDescent="0.25">
      <c r="A164" s="79" t="s">
        <v>144</v>
      </c>
      <c r="B164" s="80"/>
      <c r="C164" s="79">
        <v>1</v>
      </c>
      <c r="D164" s="79">
        <v>0</v>
      </c>
      <c r="E164" s="79">
        <v>0</v>
      </c>
      <c r="F164" s="79">
        <v>0</v>
      </c>
    </row>
    <row r="165" spans="1:6" s="71" customFormat="1" ht="13.5" thickBot="1" x14ac:dyDescent="0.25">
      <c r="A165" s="79" t="s">
        <v>104</v>
      </c>
      <c r="B165" s="80"/>
      <c r="C165" s="81">
        <v>1050000</v>
      </c>
      <c r="D165" s="79">
        <v>0</v>
      </c>
      <c r="E165" s="79">
        <v>0</v>
      </c>
      <c r="F165" s="79">
        <v>0</v>
      </c>
    </row>
    <row r="166" spans="1:6" s="71" customFormat="1" ht="13.5" thickBot="1" x14ac:dyDescent="0.25">
      <c r="A166" s="82"/>
      <c r="B166" s="83" t="s">
        <v>169</v>
      </c>
      <c r="C166" s="84">
        <v>50000</v>
      </c>
      <c r="D166" s="82">
        <v>0</v>
      </c>
      <c r="E166" s="82">
        <v>0</v>
      </c>
      <c r="F166" s="82">
        <v>0</v>
      </c>
    </row>
    <row r="167" spans="1:6" s="71" customFormat="1" ht="14.1" customHeight="1" thickBot="1" x14ac:dyDescent="0.25">
      <c r="A167" s="82"/>
      <c r="B167" s="83" t="s">
        <v>140</v>
      </c>
      <c r="C167" s="84">
        <v>1000000</v>
      </c>
      <c r="D167" s="82">
        <v>0</v>
      </c>
      <c r="E167" s="82">
        <v>0</v>
      </c>
      <c r="F167" s="82">
        <v>0</v>
      </c>
    </row>
    <row r="168" spans="1:6" s="71" customFormat="1" ht="64.5" thickBot="1" x14ac:dyDescent="0.25">
      <c r="A168" s="76" t="s">
        <v>182</v>
      </c>
      <c r="B168" s="77"/>
      <c r="C168" s="78">
        <v>34475276</v>
      </c>
      <c r="D168" s="78">
        <v>760172</v>
      </c>
      <c r="E168" s="78">
        <v>1379453</v>
      </c>
      <c r="F168" s="78">
        <v>2139625</v>
      </c>
    </row>
    <row r="169" spans="1:6" s="71" customFormat="1" ht="13.5" thickBot="1" x14ac:dyDescent="0.25">
      <c r="A169" s="79" t="s">
        <v>105</v>
      </c>
      <c r="B169" s="80"/>
      <c r="C169" s="81">
        <v>22900000</v>
      </c>
      <c r="D169" s="81">
        <v>567604</v>
      </c>
      <c r="E169" s="81">
        <v>1008335</v>
      </c>
      <c r="F169" s="81">
        <v>1575939</v>
      </c>
    </row>
    <row r="170" spans="1:6" s="71" customFormat="1" ht="13.5" thickBot="1" x14ac:dyDescent="0.25">
      <c r="A170" s="82"/>
      <c r="B170" s="83" t="s">
        <v>160</v>
      </c>
      <c r="C170" s="82"/>
      <c r="D170" s="84">
        <v>12479</v>
      </c>
      <c r="E170" s="84">
        <v>42060</v>
      </c>
      <c r="F170" s="84">
        <v>54539</v>
      </c>
    </row>
    <row r="171" spans="1:6" s="71" customFormat="1" ht="13.5" thickBot="1" x14ac:dyDescent="0.25">
      <c r="A171" s="82"/>
      <c r="B171" s="83" t="s">
        <v>161</v>
      </c>
      <c r="C171" s="82"/>
      <c r="D171" s="84">
        <v>136523</v>
      </c>
      <c r="E171" s="84">
        <v>218872</v>
      </c>
      <c r="F171" s="84">
        <v>355395</v>
      </c>
    </row>
    <row r="172" spans="1:6" s="71" customFormat="1" ht="13.5" thickBot="1" x14ac:dyDescent="0.25">
      <c r="A172" s="82"/>
      <c r="B172" s="83" t="s">
        <v>136</v>
      </c>
      <c r="C172" s="82"/>
      <c r="D172" s="84">
        <v>77942</v>
      </c>
      <c r="E172" s="84">
        <v>125530</v>
      </c>
      <c r="F172" s="84">
        <v>203472</v>
      </c>
    </row>
    <row r="173" spans="1:6" s="71" customFormat="1" ht="13.5" thickBot="1" x14ac:dyDescent="0.25">
      <c r="A173" s="82"/>
      <c r="B173" s="83" t="s">
        <v>137</v>
      </c>
      <c r="C173" s="82"/>
      <c r="D173" s="84">
        <v>82473</v>
      </c>
      <c r="E173" s="84">
        <v>233349</v>
      </c>
      <c r="F173" s="84">
        <v>315822</v>
      </c>
    </row>
    <row r="174" spans="1:6" s="71" customFormat="1" ht="13.5" thickBot="1" x14ac:dyDescent="0.25">
      <c r="A174" s="82"/>
      <c r="B174" s="83" t="s">
        <v>153</v>
      </c>
      <c r="C174" s="82"/>
      <c r="D174" s="84">
        <v>163582</v>
      </c>
      <c r="E174" s="84">
        <v>350607</v>
      </c>
      <c r="F174" s="84">
        <v>514189</v>
      </c>
    </row>
    <row r="175" spans="1:6" s="71" customFormat="1" ht="13.5" thickBot="1" x14ac:dyDescent="0.25">
      <c r="A175" s="82"/>
      <c r="B175" s="83" t="s">
        <v>138</v>
      </c>
      <c r="C175" s="82"/>
      <c r="D175" s="82">
        <v>238</v>
      </c>
      <c r="E175" s="82">
        <v>294</v>
      </c>
      <c r="F175" s="82">
        <v>532</v>
      </c>
    </row>
    <row r="176" spans="1:6" s="71" customFormat="1" ht="13.5" thickBot="1" x14ac:dyDescent="0.25">
      <c r="A176" s="82"/>
      <c r="B176" s="83" t="s">
        <v>139</v>
      </c>
      <c r="C176" s="82"/>
      <c r="D176" s="82">
        <v>323</v>
      </c>
      <c r="E176" s="82">
        <v>517</v>
      </c>
      <c r="F176" s="82">
        <v>840</v>
      </c>
    </row>
    <row r="177" spans="1:6" s="71" customFormat="1" ht="14.1" customHeight="1" thickBot="1" x14ac:dyDescent="0.25">
      <c r="A177" s="82"/>
      <c r="B177" s="83" t="s">
        <v>146</v>
      </c>
      <c r="C177" s="82"/>
      <c r="D177" s="84">
        <v>48784</v>
      </c>
      <c r="E177" s="84">
        <v>18000</v>
      </c>
      <c r="F177" s="84">
        <v>66784</v>
      </c>
    </row>
    <row r="178" spans="1:6" s="71" customFormat="1" ht="13.5" thickBot="1" x14ac:dyDescent="0.25">
      <c r="A178" s="82"/>
      <c r="B178" s="83" t="s">
        <v>163</v>
      </c>
      <c r="C178" s="82"/>
      <c r="D178" s="84">
        <v>45260</v>
      </c>
      <c r="E178" s="84">
        <v>19106</v>
      </c>
      <c r="F178" s="84">
        <v>64366</v>
      </c>
    </row>
    <row r="179" spans="1:6" s="71" customFormat="1" ht="13.5" thickBot="1" x14ac:dyDescent="0.25">
      <c r="A179" s="79" t="s">
        <v>144</v>
      </c>
      <c r="B179" s="80"/>
      <c r="C179" s="81">
        <v>85276</v>
      </c>
      <c r="D179" s="79">
        <v>0</v>
      </c>
      <c r="E179" s="79">
        <v>0</v>
      </c>
      <c r="F179" s="79">
        <v>0</v>
      </c>
    </row>
    <row r="180" spans="1:6" s="71" customFormat="1" ht="13.5" thickBot="1" x14ac:dyDescent="0.25">
      <c r="A180" s="79" t="s">
        <v>104</v>
      </c>
      <c r="B180" s="80"/>
      <c r="C180" s="81">
        <v>11490000</v>
      </c>
      <c r="D180" s="81">
        <v>192568</v>
      </c>
      <c r="E180" s="81">
        <v>371118</v>
      </c>
      <c r="F180" s="81">
        <v>563686</v>
      </c>
    </row>
    <row r="181" spans="1:6" s="71" customFormat="1" ht="13.5" thickBot="1" x14ac:dyDescent="0.25">
      <c r="A181" s="82"/>
      <c r="B181" s="83" t="s">
        <v>166</v>
      </c>
      <c r="C181" s="84">
        <v>80000</v>
      </c>
      <c r="D181" s="82">
        <v>0</v>
      </c>
      <c r="E181" s="82">
        <v>0</v>
      </c>
      <c r="F181" s="82">
        <v>0</v>
      </c>
    </row>
    <row r="182" spans="1:6" s="71" customFormat="1" ht="13.5" thickBot="1" x14ac:dyDescent="0.25">
      <c r="A182" s="82"/>
      <c r="B182" s="83" t="s">
        <v>147</v>
      </c>
      <c r="C182" s="84">
        <v>500000</v>
      </c>
      <c r="D182" s="82">
        <v>0</v>
      </c>
      <c r="E182" s="82">
        <v>0</v>
      </c>
      <c r="F182" s="82">
        <v>0</v>
      </c>
    </row>
    <row r="183" spans="1:6" s="71" customFormat="1" ht="13.5" thickBot="1" x14ac:dyDescent="0.25">
      <c r="A183" s="82"/>
      <c r="B183" s="83" t="s">
        <v>148</v>
      </c>
      <c r="C183" s="84">
        <v>70000</v>
      </c>
      <c r="D183" s="82">
        <v>0</v>
      </c>
      <c r="E183" s="82">
        <v>0</v>
      </c>
      <c r="F183" s="82">
        <v>0</v>
      </c>
    </row>
    <row r="184" spans="1:6" s="71" customFormat="1" ht="13.5" thickBot="1" x14ac:dyDescent="0.25">
      <c r="A184" s="82"/>
      <c r="B184" s="83" t="s">
        <v>168</v>
      </c>
      <c r="C184" s="84">
        <v>300000</v>
      </c>
      <c r="D184" s="82">
        <v>0</v>
      </c>
      <c r="E184" s="82">
        <v>0</v>
      </c>
      <c r="F184" s="82">
        <v>0</v>
      </c>
    </row>
    <row r="185" spans="1:6" s="71" customFormat="1" ht="13.5" thickBot="1" x14ac:dyDescent="0.25">
      <c r="A185" s="82"/>
      <c r="B185" s="83" t="s">
        <v>169</v>
      </c>
      <c r="C185" s="84">
        <v>27000</v>
      </c>
      <c r="D185" s="82">
        <v>0</v>
      </c>
      <c r="E185" s="82">
        <v>0</v>
      </c>
      <c r="F185" s="82">
        <v>0</v>
      </c>
    </row>
    <row r="186" spans="1:6" s="71" customFormat="1" ht="13.5" thickBot="1" x14ac:dyDescent="0.25">
      <c r="A186" s="82"/>
      <c r="B186" s="83" t="s">
        <v>170</v>
      </c>
      <c r="C186" s="84">
        <v>6883000</v>
      </c>
      <c r="D186" s="82">
        <v>0</v>
      </c>
      <c r="E186" s="82">
        <v>0</v>
      </c>
      <c r="F186" s="82">
        <v>0</v>
      </c>
    </row>
    <row r="187" spans="1:6" s="71" customFormat="1" ht="14.1" customHeight="1" thickBot="1" x14ac:dyDescent="0.25">
      <c r="A187" s="82"/>
      <c r="B187" s="83" t="s">
        <v>141</v>
      </c>
      <c r="C187" s="84">
        <v>3630000</v>
      </c>
      <c r="D187" s="84">
        <v>192568</v>
      </c>
      <c r="E187" s="84">
        <v>371118</v>
      </c>
      <c r="F187" s="84">
        <v>563686</v>
      </c>
    </row>
    <row r="188" spans="1:6" s="71" customFormat="1" ht="13.5" thickBot="1" x14ac:dyDescent="0.25">
      <c r="A188" s="73" t="s">
        <v>54</v>
      </c>
      <c r="B188" s="74"/>
      <c r="C188" s="75">
        <v>135585788</v>
      </c>
      <c r="D188" s="75">
        <v>3749335</v>
      </c>
      <c r="E188" s="75">
        <v>5542414</v>
      </c>
      <c r="F188" s="75">
        <v>9291749</v>
      </c>
    </row>
    <row r="189" spans="1:6" s="71" customFormat="1" ht="13.5" thickBot="1" x14ac:dyDescent="0.25">
      <c r="A189" s="87" t="s">
        <v>107</v>
      </c>
      <c r="B189" s="88"/>
      <c r="C189" s="86">
        <v>157450569</v>
      </c>
      <c r="D189" s="86">
        <v>4828715</v>
      </c>
      <c r="E189" s="86">
        <v>7324543</v>
      </c>
      <c r="F189" s="86">
        <v>12153258</v>
      </c>
    </row>
    <row r="190" spans="1:6" s="71" customFormat="1" x14ac:dyDescent="0.2"/>
  </sheetData>
  <mergeCells count="2">
    <mergeCell ref="A189:B189"/>
    <mergeCell ref="A1:N2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4002A-AA21-45AA-AFF9-D55419C8F34F}">
  <dimension ref="A1"/>
  <sheetViews>
    <sheetView topLeftCell="A90" workbookViewId="0">
      <selection activeCell="C104" sqref="C104"/>
    </sheetView>
  </sheetViews>
  <sheetFormatPr defaultRowHeight="12.75" x14ac:dyDescent="0.2"/>
  <cols>
    <col min="1" max="1" width="32.140625" customWidth="1"/>
    <col min="2" max="2" width="16.85546875" customWidth="1"/>
    <col min="3" max="3" width="15.140625" customWidth="1"/>
    <col min="4" max="4" width="13" customWidth="1"/>
    <col min="5" max="5" width="14.140625" customWidth="1"/>
    <col min="6" max="6" width="12.5703125" customWidth="1"/>
  </cols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3F00-4830-4DD2-9156-AD5BE99CC696}">
  <dimension ref="A1:E1"/>
  <sheetViews>
    <sheetView workbookViewId="0">
      <selection activeCell="E5" sqref="E5"/>
    </sheetView>
  </sheetViews>
  <sheetFormatPr defaultRowHeight="12.75" x14ac:dyDescent="0.2"/>
  <sheetData>
    <row r="1" spans="1:5" ht="40.5" customHeight="1" x14ac:dyDescent="0.25">
      <c r="A1" s="95" t="s">
        <v>189</v>
      </c>
      <c r="B1" s="96"/>
      <c r="C1" s="97"/>
      <c r="D1" s="97"/>
      <c r="E1" s="97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21"/>
  <sheetViews>
    <sheetView tabSelected="1" zoomScale="84" zoomScaleNormal="84" workbookViewId="0">
      <selection activeCell="E44" sqref="E44"/>
    </sheetView>
  </sheetViews>
  <sheetFormatPr defaultColWidth="8.85546875" defaultRowHeight="15" x14ac:dyDescent="0.25"/>
  <cols>
    <col min="1" max="1" width="10.42578125" style="1" customWidth="1"/>
    <col min="2" max="2" width="9.140625" style="1" customWidth="1"/>
    <col min="3" max="3" width="35.85546875" style="1" bestFit="1" customWidth="1"/>
    <col min="4" max="4" width="26.85546875" style="1" customWidth="1"/>
    <col min="5" max="5" width="15.42578125" style="1" bestFit="1" customWidth="1"/>
    <col min="6" max="6" width="12.85546875" style="1" customWidth="1"/>
    <col min="7" max="7" width="12.140625" style="1" customWidth="1"/>
    <col min="8" max="8" width="7.5703125" style="1" customWidth="1"/>
    <col min="9" max="9" width="4.85546875" style="1" bestFit="1" customWidth="1"/>
    <col min="10" max="10" width="5.42578125" style="1" bestFit="1" customWidth="1"/>
    <col min="11" max="11" width="4.42578125" style="1" bestFit="1" customWidth="1"/>
    <col min="12" max="12" width="3.85546875" style="1" bestFit="1" customWidth="1"/>
    <col min="13" max="14" width="4.85546875" style="1" bestFit="1" customWidth="1"/>
    <col min="15" max="15" width="4.5703125" style="1" bestFit="1" customWidth="1"/>
    <col min="16" max="16" width="5.140625" style="1" bestFit="1" customWidth="1"/>
    <col min="17" max="17" width="7.42578125" style="1" customWidth="1"/>
    <col min="18" max="18" width="11.42578125" style="1" customWidth="1"/>
    <col min="19" max="19" width="9.85546875" style="1" customWidth="1"/>
    <col min="20" max="20" width="10.5703125" style="1" hidden="1" customWidth="1"/>
    <col min="21" max="27" width="0" style="1" hidden="1" customWidth="1"/>
    <col min="28" max="16384" width="8.85546875" style="1"/>
  </cols>
  <sheetData>
    <row r="1" spans="1:27" ht="34.700000000000003" customHeight="1" x14ac:dyDescent="0.25">
      <c r="A1" s="98" t="s">
        <v>185</v>
      </c>
      <c r="B1" s="99"/>
      <c r="C1" s="100"/>
      <c r="D1" s="100"/>
      <c r="E1" s="100"/>
      <c r="F1" s="62"/>
      <c r="G1" s="62"/>
      <c r="H1" s="62"/>
      <c r="I1" s="62"/>
      <c r="J1" s="62"/>
      <c r="K1" s="62"/>
      <c r="L1" s="45"/>
      <c r="M1" s="45"/>
      <c r="N1" s="33"/>
      <c r="O1" s="33"/>
      <c r="P1" s="33"/>
      <c r="Q1" s="33"/>
      <c r="R1" s="33"/>
      <c r="S1" s="33"/>
    </row>
    <row r="2" spans="1:27" s="4" customFormat="1" ht="30" x14ac:dyDescent="0.25">
      <c r="A2" s="34" t="s">
        <v>32</v>
      </c>
      <c r="B2" s="34" t="s">
        <v>31</v>
      </c>
      <c r="C2" s="34" t="s">
        <v>30</v>
      </c>
      <c r="D2" s="35" t="s">
        <v>86</v>
      </c>
      <c r="E2" s="36" t="s">
        <v>28</v>
      </c>
      <c r="F2" s="37" t="s">
        <v>90</v>
      </c>
      <c r="G2" s="37" t="s">
        <v>91</v>
      </c>
      <c r="H2" s="37" t="s">
        <v>92</v>
      </c>
      <c r="I2" s="37" t="s">
        <v>93</v>
      </c>
      <c r="J2" s="37" t="s">
        <v>94</v>
      </c>
      <c r="K2" s="37" t="s">
        <v>95</v>
      </c>
      <c r="L2" s="38" t="s">
        <v>96</v>
      </c>
      <c r="M2" s="38" t="s">
        <v>97</v>
      </c>
      <c r="N2" s="39" t="s">
        <v>98</v>
      </c>
      <c r="O2" s="38" t="s">
        <v>76</v>
      </c>
      <c r="P2" s="38" t="s">
        <v>99</v>
      </c>
      <c r="Q2" s="37" t="s">
        <v>75</v>
      </c>
      <c r="R2" s="64" t="s">
        <v>27</v>
      </c>
      <c r="S2" s="40" t="s">
        <v>89</v>
      </c>
      <c r="T2" s="6"/>
      <c r="U2" s="6"/>
      <c r="V2" s="6"/>
      <c r="W2" s="6"/>
      <c r="X2" s="6"/>
      <c r="Y2" s="6"/>
      <c r="Z2" s="6"/>
      <c r="AA2" s="6"/>
    </row>
    <row r="3" spans="1:27" s="4" customFormat="1" ht="16.350000000000001" customHeight="1" x14ac:dyDescent="0.25">
      <c r="A3" s="41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3"/>
      <c r="O3" s="43"/>
      <c r="P3" s="43"/>
      <c r="Q3" s="43"/>
      <c r="R3" s="43"/>
      <c r="S3" s="44"/>
      <c r="T3" s="5"/>
      <c r="U3" s="5"/>
      <c r="V3" s="5"/>
      <c r="W3" s="5"/>
      <c r="X3" s="5"/>
      <c r="Y3" s="5"/>
      <c r="Z3" s="5"/>
      <c r="AA3" s="5"/>
    </row>
    <row r="4" spans="1:27" x14ac:dyDescent="0.25">
      <c r="A4" s="33" t="s">
        <v>16</v>
      </c>
      <c r="B4" s="33" t="s">
        <v>5</v>
      </c>
      <c r="C4" s="33" t="s">
        <v>26</v>
      </c>
      <c r="D4" s="33" t="s">
        <v>2</v>
      </c>
      <c r="E4" s="45">
        <v>5678117</v>
      </c>
      <c r="F4" s="45"/>
      <c r="G4" s="45">
        <f>$R4-SUM($F4:F4)</f>
        <v>0</v>
      </c>
      <c r="H4" s="45"/>
      <c r="I4" s="45"/>
      <c r="J4" s="45"/>
      <c r="K4" s="45"/>
      <c r="L4" s="45"/>
      <c r="M4" s="45"/>
      <c r="N4" s="46"/>
      <c r="O4" s="46"/>
      <c r="P4" s="46"/>
      <c r="Q4" s="46"/>
      <c r="R4" s="46"/>
      <c r="S4" s="44">
        <f>+R4/E4</f>
        <v>0</v>
      </c>
      <c r="T4" s="2"/>
      <c r="U4" s="2"/>
      <c r="V4" s="2"/>
      <c r="W4" s="2"/>
      <c r="X4" s="2"/>
      <c r="Y4" s="2"/>
      <c r="Z4" s="2"/>
      <c r="AA4" s="2"/>
    </row>
    <row r="5" spans="1:27" x14ac:dyDescent="0.25">
      <c r="A5" s="33" t="s">
        <v>16</v>
      </c>
      <c r="B5" s="33" t="s">
        <v>5</v>
      </c>
      <c r="C5" s="33" t="s">
        <v>26</v>
      </c>
      <c r="D5" s="33" t="s">
        <v>0</v>
      </c>
      <c r="E5" s="45">
        <v>1016723</v>
      </c>
      <c r="F5" s="45">
        <v>79339</v>
      </c>
      <c r="G5" s="45">
        <f>$R5-SUM($F5:F5)</f>
        <v>21424</v>
      </c>
      <c r="H5" s="45"/>
      <c r="I5" s="45"/>
      <c r="J5" s="45"/>
      <c r="K5" s="45"/>
      <c r="L5" s="45"/>
      <c r="M5" s="45"/>
      <c r="N5" s="46"/>
      <c r="O5" s="46"/>
      <c r="P5" s="46"/>
      <c r="Q5" s="46"/>
      <c r="R5">
        <v>100763</v>
      </c>
      <c r="S5" s="44">
        <f>+R5/E5</f>
        <v>9.9105656112825222E-2</v>
      </c>
      <c r="T5" s="2"/>
      <c r="U5" s="2"/>
      <c r="V5" s="2"/>
      <c r="W5" s="2"/>
      <c r="X5" s="2"/>
      <c r="Y5" s="2"/>
      <c r="Z5" s="2"/>
      <c r="AA5" s="2"/>
    </row>
    <row r="6" spans="1:27" s="14" customFormat="1" x14ac:dyDescent="0.25">
      <c r="A6" s="47" t="s">
        <v>16</v>
      </c>
      <c r="B6" s="47" t="s">
        <v>5</v>
      </c>
      <c r="C6" s="47" t="s">
        <v>26</v>
      </c>
      <c r="D6" s="48" t="s">
        <v>87</v>
      </c>
      <c r="E6" s="49">
        <f>SUM(E4:E5)</f>
        <v>6694840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  <c r="R6" s="49"/>
      <c r="S6" s="58"/>
      <c r="T6" s="13"/>
      <c r="U6" s="13"/>
      <c r="V6" s="13"/>
      <c r="W6" s="13"/>
      <c r="X6" s="13"/>
      <c r="Y6" s="13"/>
      <c r="Z6" s="13"/>
    </row>
    <row r="7" spans="1:27" x14ac:dyDescent="0.25">
      <c r="A7" s="33"/>
      <c r="B7" s="33"/>
      <c r="C7" s="33"/>
      <c r="D7" s="33"/>
      <c r="E7" s="45"/>
      <c r="F7" s="45"/>
      <c r="G7" s="45">
        <f>$R7-SUM($F7:F7)</f>
        <v>0</v>
      </c>
      <c r="H7" s="45"/>
      <c r="I7" s="45"/>
      <c r="J7" s="45"/>
      <c r="K7" s="45"/>
      <c r="L7" s="45"/>
      <c r="M7" s="45"/>
      <c r="N7" s="46"/>
      <c r="O7" s="46"/>
      <c r="P7" s="46"/>
      <c r="Q7" s="46"/>
      <c r="R7" s="46"/>
      <c r="S7" s="44"/>
      <c r="T7" s="2"/>
      <c r="U7" s="2"/>
      <c r="V7" s="2"/>
      <c r="W7" s="2"/>
      <c r="X7" s="2"/>
      <c r="Y7" s="2"/>
      <c r="Z7" s="2"/>
      <c r="AA7" s="2"/>
    </row>
    <row r="8" spans="1:27" x14ac:dyDescent="0.25">
      <c r="A8" s="33" t="s">
        <v>16</v>
      </c>
      <c r="B8" s="33" t="s">
        <v>25</v>
      </c>
      <c r="C8" s="33" t="s">
        <v>24</v>
      </c>
      <c r="D8" s="103" t="s">
        <v>190</v>
      </c>
      <c r="E8" s="45">
        <v>99500</v>
      </c>
      <c r="F8" s="45"/>
      <c r="G8" s="45">
        <f>$R8-SUM($F8:F8)</f>
        <v>0</v>
      </c>
      <c r="H8" s="45"/>
      <c r="I8" s="45"/>
      <c r="J8" s="45"/>
      <c r="K8" s="45"/>
      <c r="L8" s="45"/>
      <c r="M8" s="45"/>
      <c r="N8" s="46"/>
      <c r="O8" s="46"/>
      <c r="P8" s="46"/>
      <c r="Q8" s="46"/>
      <c r="R8">
        <v>0</v>
      </c>
      <c r="S8" s="44">
        <f>+R8/E8</f>
        <v>0</v>
      </c>
      <c r="T8" s="2"/>
      <c r="U8" s="2"/>
      <c r="V8" s="2"/>
      <c r="W8" s="2"/>
      <c r="X8" s="2"/>
      <c r="Y8" s="2"/>
      <c r="Z8" s="2"/>
      <c r="AA8" s="2"/>
    </row>
    <row r="9" spans="1:27" x14ac:dyDescent="0.25">
      <c r="A9" s="33"/>
      <c r="B9" s="33"/>
      <c r="C9" s="33"/>
      <c r="D9" s="33"/>
      <c r="E9" s="45"/>
      <c r="F9" s="45"/>
      <c r="G9" s="45"/>
      <c r="H9" s="45"/>
      <c r="I9" s="45"/>
      <c r="J9" s="45"/>
      <c r="K9" s="45"/>
      <c r="L9" s="45"/>
      <c r="M9" s="45"/>
      <c r="N9" s="46"/>
      <c r="O9" s="46"/>
      <c r="P9" s="46"/>
      <c r="Q9" s="46"/>
      <c r="R9" s="46"/>
      <c r="S9" s="44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33" t="s">
        <v>16</v>
      </c>
      <c r="B10" s="33" t="s">
        <v>23</v>
      </c>
      <c r="C10" s="33" t="s">
        <v>22</v>
      </c>
      <c r="D10" s="33" t="s">
        <v>3</v>
      </c>
      <c r="E10" s="45">
        <v>1016046</v>
      </c>
      <c r="F10" s="45"/>
      <c r="G10" s="45">
        <f>$R10-SUM($F10:F10)</f>
        <v>15468</v>
      </c>
      <c r="H10" s="45"/>
      <c r="I10" s="45"/>
      <c r="J10" s="45"/>
      <c r="K10" s="45"/>
      <c r="L10" s="45"/>
      <c r="M10" s="45"/>
      <c r="N10" s="46"/>
      <c r="O10" s="51"/>
      <c r="P10" s="46"/>
      <c r="Q10" s="46"/>
      <c r="R10">
        <v>15468</v>
      </c>
      <c r="S10" s="44">
        <f>+R10/E10</f>
        <v>1.5223720185897096E-2</v>
      </c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33" t="s">
        <v>16</v>
      </c>
      <c r="B11" s="33" t="s">
        <v>23</v>
      </c>
      <c r="C11" s="33" t="s">
        <v>22</v>
      </c>
      <c r="D11" s="52" t="s">
        <v>108</v>
      </c>
      <c r="E11" s="45">
        <v>154221</v>
      </c>
      <c r="F11" s="45">
        <v>85060</v>
      </c>
      <c r="G11" s="45">
        <f>$R11-SUM($F11:F11)</f>
        <v>30362</v>
      </c>
      <c r="H11" s="45"/>
      <c r="I11" s="45"/>
      <c r="J11" s="45"/>
      <c r="K11" s="45"/>
      <c r="L11" s="45"/>
      <c r="M11" s="45"/>
      <c r="N11" s="46"/>
      <c r="O11" s="46"/>
      <c r="P11" s="46"/>
      <c r="Q11" s="46"/>
      <c r="R11">
        <v>115422</v>
      </c>
      <c r="S11" s="44">
        <f>+R11/E11</f>
        <v>0.74841947594685554</v>
      </c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33" t="s">
        <v>16</v>
      </c>
      <c r="B12" s="33" t="s">
        <v>23</v>
      </c>
      <c r="C12" s="33" t="s">
        <v>22</v>
      </c>
      <c r="D12" s="33" t="s">
        <v>0</v>
      </c>
      <c r="E12" s="45">
        <v>2934733</v>
      </c>
      <c r="F12" s="45">
        <v>1367575</v>
      </c>
      <c r="G12" s="45">
        <f>$R12-SUM($F12:F12)</f>
        <v>1567158</v>
      </c>
      <c r="H12" s="45"/>
      <c r="I12" s="45"/>
      <c r="J12" s="45"/>
      <c r="K12" s="45"/>
      <c r="L12" s="45"/>
      <c r="M12" s="45"/>
      <c r="N12" s="46"/>
      <c r="O12" s="46"/>
      <c r="P12" s="46"/>
      <c r="Q12" s="46"/>
      <c r="R12">
        <v>2934733</v>
      </c>
      <c r="S12" s="44">
        <f>+R12/E12</f>
        <v>1</v>
      </c>
      <c r="T12" s="2"/>
      <c r="U12" s="2"/>
      <c r="V12" s="2"/>
      <c r="W12" s="2"/>
      <c r="X12" s="2"/>
      <c r="Y12" s="2"/>
      <c r="Z12" s="2"/>
      <c r="AA12" s="2"/>
    </row>
    <row r="13" spans="1:27" s="14" customFormat="1" x14ac:dyDescent="0.25">
      <c r="A13" s="47" t="s">
        <v>16</v>
      </c>
      <c r="B13" s="47" t="str">
        <f>+B12</f>
        <v>10</v>
      </c>
      <c r="C13" s="47" t="str">
        <f>+C12</f>
        <v>Dairy Products</v>
      </c>
      <c r="D13" s="48" t="s">
        <v>87</v>
      </c>
      <c r="E13" s="49">
        <f>SUM(E10:E12)</f>
        <v>4105000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49"/>
      <c r="R13" s="49"/>
      <c r="S13" s="58"/>
      <c r="T13" s="13"/>
      <c r="U13" s="13"/>
      <c r="V13" s="13"/>
      <c r="W13" s="13"/>
      <c r="X13" s="13"/>
      <c r="Y13" s="13"/>
      <c r="Z13" s="13"/>
      <c r="AA13" s="13"/>
    </row>
    <row r="14" spans="1:27" x14ac:dyDescent="0.25">
      <c r="A14" s="33"/>
      <c r="B14" s="33"/>
      <c r="C14" s="33"/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6"/>
      <c r="P14" s="46"/>
      <c r="Q14" s="46"/>
      <c r="R14" s="46"/>
      <c r="S14" s="44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33" t="s">
        <v>16</v>
      </c>
      <c r="B15" s="33" t="s">
        <v>20</v>
      </c>
      <c r="C15" s="33" t="s">
        <v>19</v>
      </c>
      <c r="D15" s="33" t="s">
        <v>21</v>
      </c>
      <c r="E15" s="45">
        <v>4415616</v>
      </c>
      <c r="F15" s="45">
        <v>1345892</v>
      </c>
      <c r="G15" s="45">
        <f>$R15-SUM($F15:F15)</f>
        <v>3069724</v>
      </c>
      <c r="H15" s="45"/>
      <c r="I15" s="45"/>
      <c r="J15" s="45"/>
      <c r="K15" s="45"/>
      <c r="L15" s="45"/>
      <c r="M15" s="45"/>
      <c r="N15" s="46"/>
      <c r="O15" s="53"/>
      <c r="P15" s="46"/>
      <c r="Q15" s="46"/>
      <c r="R15">
        <v>4415616</v>
      </c>
      <c r="S15" s="44">
        <f t="shared" ref="S15:S20" si="0">+R15/E15</f>
        <v>1</v>
      </c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33" t="s">
        <v>16</v>
      </c>
      <c r="B16" s="33" t="s">
        <v>20</v>
      </c>
      <c r="C16" s="33"/>
      <c r="D16" s="54" t="s">
        <v>77</v>
      </c>
      <c r="E16" s="45">
        <v>91625</v>
      </c>
      <c r="F16" s="45"/>
      <c r="G16" s="45">
        <f>$R16-SUM($F16:F16)</f>
        <v>0</v>
      </c>
      <c r="H16" s="45"/>
      <c r="I16" s="45"/>
      <c r="J16" s="45"/>
      <c r="K16" s="45"/>
      <c r="L16" s="45"/>
      <c r="M16" s="45"/>
      <c r="N16" s="46"/>
      <c r="O16" s="53"/>
      <c r="P16" s="46"/>
      <c r="Q16" s="46"/>
      <c r="R16" s="46"/>
      <c r="S16" s="44">
        <f t="shared" si="0"/>
        <v>0</v>
      </c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33" t="s">
        <v>16</v>
      </c>
      <c r="B17" s="33" t="s">
        <v>20</v>
      </c>
      <c r="C17" s="33"/>
      <c r="D17" s="54" t="s">
        <v>78</v>
      </c>
      <c r="E17" s="45">
        <v>994274</v>
      </c>
      <c r="F17" s="45">
        <v>18615</v>
      </c>
      <c r="G17" s="45">
        <f>$R17-SUM($F17:F17)</f>
        <v>37230</v>
      </c>
      <c r="H17" s="45"/>
      <c r="I17" s="45"/>
      <c r="J17" s="45"/>
      <c r="K17" s="45"/>
      <c r="L17" s="45"/>
      <c r="M17" s="45"/>
      <c r="N17" s="46"/>
      <c r="O17" s="46"/>
      <c r="P17" s="46"/>
      <c r="Q17" s="46"/>
      <c r="R17">
        <v>55845</v>
      </c>
      <c r="S17" s="44">
        <f t="shared" si="0"/>
        <v>5.6166610008911023E-2</v>
      </c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33" t="s">
        <v>16</v>
      </c>
      <c r="B18" s="33" t="s">
        <v>20</v>
      </c>
      <c r="C18" s="33"/>
      <c r="D18" s="54" t="s">
        <v>79</v>
      </c>
      <c r="E18" s="45">
        <v>31751</v>
      </c>
      <c r="F18" s="45">
        <v>18615</v>
      </c>
      <c r="G18" s="45">
        <f>$R18-SUM($F18:F18)</f>
        <v>0</v>
      </c>
      <c r="H18" s="45"/>
      <c r="I18" s="45"/>
      <c r="J18" s="45"/>
      <c r="K18" s="45"/>
      <c r="L18" s="45"/>
      <c r="M18" s="45"/>
      <c r="N18" s="46"/>
      <c r="O18" s="53"/>
      <c r="P18" s="46"/>
      <c r="Q18" s="46"/>
      <c r="R18">
        <v>18615</v>
      </c>
      <c r="S18" s="44">
        <f t="shared" si="0"/>
        <v>0.58628074706308464</v>
      </c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33" t="s">
        <v>16</v>
      </c>
      <c r="B19" s="33" t="s">
        <v>20</v>
      </c>
      <c r="C19" s="33"/>
      <c r="D19" s="54" t="s">
        <v>80</v>
      </c>
      <c r="E19" s="45">
        <v>2267</v>
      </c>
      <c r="F19" s="45"/>
      <c r="G19" s="45">
        <f>$R19-SUM($F19:F19)</f>
        <v>0</v>
      </c>
      <c r="H19" s="45"/>
      <c r="I19" s="45"/>
      <c r="J19" s="45"/>
      <c r="K19" s="45"/>
      <c r="L19" s="45"/>
      <c r="M19" s="45"/>
      <c r="N19" s="46"/>
      <c r="O19" s="53"/>
      <c r="P19" s="46"/>
      <c r="Q19" s="46"/>
      <c r="R19" s="46"/>
      <c r="S19" s="44">
        <f t="shared" si="0"/>
        <v>0</v>
      </c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33" t="s">
        <v>16</v>
      </c>
      <c r="B20" s="33" t="s">
        <v>20</v>
      </c>
      <c r="C20" s="33"/>
      <c r="D20" s="54" t="s">
        <v>81</v>
      </c>
      <c r="E20" s="45">
        <v>9979</v>
      </c>
      <c r="F20" s="45"/>
      <c r="G20" s="45">
        <f>$R20-SUM($F20:F20)</f>
        <v>0</v>
      </c>
      <c r="H20" s="45"/>
      <c r="I20" s="45"/>
      <c r="J20" s="45"/>
      <c r="K20" s="45"/>
      <c r="L20" s="45"/>
      <c r="M20" s="45"/>
      <c r="N20" s="46"/>
      <c r="O20" s="53"/>
      <c r="P20" s="46"/>
      <c r="Q20" s="46"/>
      <c r="R20" s="46"/>
      <c r="S20" s="44">
        <f t="shared" si="0"/>
        <v>0</v>
      </c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33" t="s">
        <v>16</v>
      </c>
      <c r="B21" s="33" t="s">
        <v>20</v>
      </c>
      <c r="C21" s="33"/>
      <c r="D21" s="54" t="s">
        <v>82</v>
      </c>
      <c r="E21" s="45">
        <v>605092</v>
      </c>
      <c r="F21" s="45"/>
      <c r="G21" s="45">
        <f>$R21-SUM($F21:F21)</f>
        <v>0</v>
      </c>
      <c r="H21" s="45"/>
      <c r="I21" s="45"/>
      <c r="J21" s="45"/>
      <c r="K21" s="45"/>
      <c r="L21" s="45"/>
      <c r="M21" s="45"/>
      <c r="N21" s="46"/>
      <c r="O21" s="53"/>
      <c r="P21" s="46"/>
      <c r="Q21" s="46"/>
      <c r="R21" s="46"/>
      <c r="S21" s="44">
        <f t="shared" ref="S21:S22" si="1">+R21/E21</f>
        <v>0</v>
      </c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33" t="s">
        <v>16</v>
      </c>
      <c r="B22" s="33" t="s">
        <v>20</v>
      </c>
      <c r="C22" s="33"/>
      <c r="D22" s="54" t="s">
        <v>83</v>
      </c>
      <c r="E22" s="45">
        <v>4989</v>
      </c>
      <c r="F22" s="45"/>
      <c r="G22" s="45">
        <f>$R22-SUM($F22:F22)</f>
        <v>0</v>
      </c>
      <c r="H22" s="45"/>
      <c r="I22" s="45"/>
      <c r="J22" s="45"/>
      <c r="K22" s="45"/>
      <c r="L22" s="45"/>
      <c r="M22" s="45"/>
      <c r="N22" s="46"/>
      <c r="O22" s="53"/>
      <c r="P22" s="46"/>
      <c r="Q22" s="46"/>
      <c r="R22" s="46"/>
      <c r="S22" s="44">
        <f t="shared" si="1"/>
        <v>0</v>
      </c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33" t="s">
        <v>16</v>
      </c>
      <c r="B23" s="33" t="s">
        <v>20</v>
      </c>
      <c r="C23" s="33"/>
      <c r="D23" s="54" t="s">
        <v>84</v>
      </c>
      <c r="E23" s="45">
        <v>153314</v>
      </c>
      <c r="F23" s="45">
        <v>17277</v>
      </c>
      <c r="G23" s="45">
        <f>$R23-SUM($F23:F23)</f>
        <v>63977</v>
      </c>
      <c r="H23" s="45"/>
      <c r="I23" s="45"/>
      <c r="J23" s="45"/>
      <c r="K23" s="45"/>
      <c r="L23" s="45"/>
      <c r="M23" s="45"/>
      <c r="N23" s="46"/>
      <c r="O23" s="46"/>
      <c r="P23" s="46"/>
      <c r="Q23" s="46"/>
      <c r="R23">
        <v>81254</v>
      </c>
      <c r="S23" s="44">
        <f>+R23/E23</f>
        <v>0.52998421540107232</v>
      </c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33" t="s">
        <v>16</v>
      </c>
      <c r="B24" s="33" t="s">
        <v>20</v>
      </c>
      <c r="C24" s="33"/>
      <c r="D24" s="54" t="s">
        <v>85</v>
      </c>
      <c r="E24" s="45">
        <v>548393</v>
      </c>
      <c r="F24" s="45">
        <v>30308</v>
      </c>
      <c r="G24" s="45">
        <f>$R24-SUM($F24:F24)</f>
        <v>105543</v>
      </c>
      <c r="H24" s="45"/>
      <c r="I24" s="45"/>
      <c r="J24" s="45"/>
      <c r="K24" s="45"/>
      <c r="L24" s="45"/>
      <c r="M24" s="45"/>
      <c r="N24" s="46"/>
      <c r="O24" s="46"/>
      <c r="P24" s="46"/>
      <c r="Q24" s="46"/>
      <c r="R24">
        <v>135851</v>
      </c>
      <c r="S24" s="44">
        <f>+R24/E24</f>
        <v>0.24772562742412832</v>
      </c>
      <c r="T24" s="2"/>
      <c r="U24" s="2"/>
      <c r="V24" s="2"/>
      <c r="W24" s="2"/>
      <c r="X24" s="2"/>
      <c r="Y24" s="2"/>
      <c r="Z24" s="2"/>
      <c r="AA24" s="2"/>
    </row>
    <row r="25" spans="1:27" s="14" customFormat="1" x14ac:dyDescent="0.25">
      <c r="A25" s="47" t="s">
        <v>16</v>
      </c>
      <c r="B25" s="47" t="s">
        <v>20</v>
      </c>
      <c r="C25" s="47" t="s">
        <v>19</v>
      </c>
      <c r="D25" s="48" t="s">
        <v>87</v>
      </c>
      <c r="E25" s="49">
        <f t="shared" ref="E25" si="2">SUM(E15:E24)</f>
        <v>6857300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49"/>
      <c r="R25" s="49"/>
      <c r="S25" s="58"/>
      <c r="T25" s="13"/>
      <c r="U25" s="13"/>
      <c r="V25" s="13"/>
      <c r="W25" s="13"/>
      <c r="X25" s="13"/>
      <c r="Y25" s="13"/>
      <c r="Z25" s="13"/>
      <c r="AA25" s="13"/>
    </row>
    <row r="26" spans="1:27" x14ac:dyDescent="0.25">
      <c r="A26" s="33"/>
      <c r="B26" s="33"/>
      <c r="C26" s="33"/>
      <c r="D26" s="5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45"/>
      <c r="R26" s="45"/>
      <c r="S26" s="44"/>
      <c r="T26" s="2"/>
      <c r="U26" s="8"/>
      <c r="V26" s="8"/>
      <c r="W26" s="8"/>
      <c r="X26" s="8"/>
      <c r="Y26" s="8"/>
      <c r="Z26" s="8"/>
      <c r="AA26" s="8"/>
    </row>
    <row r="27" spans="1:27" x14ac:dyDescent="0.25">
      <c r="A27" s="33" t="s">
        <v>16</v>
      </c>
      <c r="B27" s="33" t="s">
        <v>18</v>
      </c>
      <c r="C27" s="33"/>
      <c r="D27" s="33" t="s">
        <v>0</v>
      </c>
      <c r="E27" s="45">
        <v>71019</v>
      </c>
      <c r="F27" s="45"/>
      <c r="G27" s="45">
        <f>$R27-SUM($F27:F27)</f>
        <v>0</v>
      </c>
      <c r="H27" s="45"/>
      <c r="I27" s="45"/>
      <c r="J27" s="45"/>
      <c r="K27" s="45"/>
      <c r="L27" s="45"/>
      <c r="M27" s="45"/>
      <c r="N27" s="56"/>
      <c r="O27" s="46"/>
      <c r="P27" s="46"/>
      <c r="Q27" s="46"/>
      <c r="R27" s="46"/>
      <c r="S27" s="44">
        <f>+R27/E27</f>
        <v>0</v>
      </c>
      <c r="T27" s="2"/>
      <c r="U27" s="2"/>
      <c r="V27" s="2"/>
      <c r="W27" s="2"/>
      <c r="X27" s="2"/>
      <c r="Y27" s="2"/>
      <c r="Z27" s="2"/>
      <c r="AA27" s="2"/>
    </row>
    <row r="28" spans="1:27" s="14" customFormat="1" x14ac:dyDescent="0.25">
      <c r="A28" s="47" t="s">
        <v>16</v>
      </c>
      <c r="B28" s="47" t="str">
        <f>+B27</f>
        <v>12</v>
      </c>
      <c r="C28" s="47" t="s">
        <v>17</v>
      </c>
      <c r="D28" s="48" t="s">
        <v>87</v>
      </c>
      <c r="E28" s="49">
        <f>SUM(E27:E27)</f>
        <v>71019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Q28" s="49"/>
      <c r="R28" s="49"/>
      <c r="S28" s="58"/>
      <c r="T28" s="13"/>
      <c r="U28" s="13"/>
      <c r="V28" s="13"/>
      <c r="W28" s="13"/>
      <c r="X28" s="13"/>
      <c r="Y28" s="13"/>
      <c r="Z28" s="13"/>
      <c r="AA28" s="13"/>
    </row>
    <row r="29" spans="1:27" x14ac:dyDescent="0.25">
      <c r="A29" s="33"/>
      <c r="B29" s="33"/>
      <c r="C29" s="33"/>
      <c r="D29" s="33"/>
      <c r="E29" s="45"/>
      <c r="F29" s="45"/>
      <c r="G29" s="45"/>
      <c r="H29" s="45"/>
      <c r="I29" s="45"/>
      <c r="J29" s="45"/>
      <c r="K29" s="45"/>
      <c r="L29" s="45"/>
      <c r="M29" s="45"/>
      <c r="N29" s="56"/>
      <c r="O29" s="46"/>
      <c r="P29" s="46"/>
      <c r="Q29" s="46"/>
      <c r="R29" s="46"/>
      <c r="S29" s="44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33" t="s">
        <v>16</v>
      </c>
      <c r="B30" s="33" t="s">
        <v>13</v>
      </c>
      <c r="C30" s="33" t="s">
        <v>15</v>
      </c>
      <c r="D30" s="33" t="s">
        <v>14</v>
      </c>
      <c r="E30" s="45">
        <v>833417</v>
      </c>
      <c r="F30" s="45">
        <v>51229</v>
      </c>
      <c r="G30" s="45">
        <f>$R30-SUM($F30:F30)</f>
        <v>99</v>
      </c>
      <c r="H30" s="45"/>
      <c r="I30" s="45"/>
      <c r="J30" s="45"/>
      <c r="K30" s="45"/>
      <c r="L30" s="45"/>
      <c r="M30" s="45"/>
      <c r="N30" s="57"/>
      <c r="O30" s="46"/>
      <c r="P30" s="46"/>
      <c r="Q30" s="46"/>
      <c r="R30">
        <v>51328</v>
      </c>
      <c r="S30" s="44">
        <f>+R30/E30</f>
        <v>6.1587416623371014E-2</v>
      </c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33"/>
      <c r="B31" s="33"/>
      <c r="C31" s="33"/>
      <c r="D31" s="33"/>
      <c r="E31" s="45"/>
      <c r="F31" s="45"/>
      <c r="G31" s="45"/>
      <c r="H31" s="45"/>
      <c r="I31" s="45"/>
      <c r="J31" s="45"/>
      <c r="K31" s="45"/>
      <c r="L31" s="45"/>
      <c r="M31" s="45"/>
      <c r="N31" s="56"/>
      <c r="O31" s="46"/>
      <c r="P31" s="46"/>
      <c r="Q31" s="46"/>
      <c r="R31" s="46"/>
      <c r="S31" s="44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33" t="s">
        <v>11</v>
      </c>
      <c r="B32" s="33" t="s">
        <v>1</v>
      </c>
      <c r="C32" s="33" t="s">
        <v>12</v>
      </c>
      <c r="D32" s="33" t="s">
        <v>0</v>
      </c>
      <c r="E32" s="45">
        <v>100000</v>
      </c>
      <c r="F32" s="45"/>
      <c r="G32" s="45">
        <f>$R32-SUM($F32:F32)</f>
        <v>100000</v>
      </c>
      <c r="H32" s="45"/>
      <c r="I32" s="45"/>
      <c r="J32" s="45"/>
      <c r="K32" s="45"/>
      <c r="L32" s="45"/>
      <c r="M32" s="45"/>
      <c r="N32" s="56"/>
      <c r="O32" s="46"/>
      <c r="P32" s="46"/>
      <c r="Q32" s="46"/>
      <c r="R32">
        <v>100000</v>
      </c>
      <c r="S32" s="44">
        <f>+R32/E32</f>
        <v>1</v>
      </c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33"/>
      <c r="B33" s="33"/>
      <c r="C33" s="33"/>
      <c r="D33" s="33"/>
      <c r="E33" s="45"/>
      <c r="F33" s="45"/>
      <c r="G33" s="45">
        <f>$R33-SUM($F33:F33)</f>
        <v>0</v>
      </c>
      <c r="H33" s="45"/>
      <c r="I33" s="45"/>
      <c r="J33" s="45"/>
      <c r="K33" s="45"/>
      <c r="L33" s="45"/>
      <c r="M33" s="45"/>
      <c r="N33" s="56"/>
      <c r="O33" s="46"/>
      <c r="P33" s="46"/>
      <c r="Q33" s="46"/>
      <c r="R33" s="46"/>
      <c r="S33" s="44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33" t="s">
        <v>6</v>
      </c>
      <c r="B34" s="33" t="s">
        <v>5</v>
      </c>
      <c r="C34" s="33" t="s">
        <v>4</v>
      </c>
      <c r="D34" s="33" t="s">
        <v>10</v>
      </c>
      <c r="E34" s="45">
        <v>922315</v>
      </c>
      <c r="F34" s="45"/>
      <c r="G34" s="45">
        <f>$R34-SUM($F34:F34)</f>
        <v>5806</v>
      </c>
      <c r="H34" s="45"/>
      <c r="I34" s="45"/>
      <c r="J34" s="45"/>
      <c r="K34" s="45"/>
      <c r="L34" s="45"/>
      <c r="M34" s="45"/>
      <c r="N34" s="56"/>
      <c r="O34" s="46"/>
      <c r="P34" s="46"/>
      <c r="Q34" s="46"/>
      <c r="R34">
        <v>5806</v>
      </c>
      <c r="S34" s="44">
        <f t="shared" ref="S34:S39" si="3">+R34/E34</f>
        <v>6.2950293554805033E-3</v>
      </c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33" t="s">
        <v>6</v>
      </c>
      <c r="B35" s="33" t="s">
        <v>5</v>
      </c>
      <c r="C35" s="33"/>
      <c r="D35" s="33" t="s">
        <v>9</v>
      </c>
      <c r="E35" s="45">
        <v>13059</v>
      </c>
      <c r="F35" s="45"/>
      <c r="G35" s="45">
        <f>$R35-SUM($F35:F35)</f>
        <v>0</v>
      </c>
      <c r="H35" s="45"/>
      <c r="I35" s="45"/>
      <c r="J35" s="45"/>
      <c r="K35" s="45"/>
      <c r="L35" s="45"/>
      <c r="M35" s="45"/>
      <c r="N35" s="56"/>
      <c r="O35" s="46"/>
      <c r="P35" s="46"/>
      <c r="Q35" s="46"/>
      <c r="R35" s="46"/>
      <c r="S35" s="44">
        <f t="shared" si="3"/>
        <v>0</v>
      </c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33" t="s">
        <v>6</v>
      </c>
      <c r="B36" s="33" t="s">
        <v>5</v>
      </c>
      <c r="C36" s="33"/>
      <c r="D36" s="33" t="s">
        <v>8</v>
      </c>
      <c r="E36" s="45">
        <v>3596</v>
      </c>
      <c r="F36" s="45"/>
      <c r="G36" s="45">
        <f>$R36-SUM($F36:F36)</f>
        <v>0</v>
      </c>
      <c r="H36" s="45"/>
      <c r="I36" s="45"/>
      <c r="J36" s="45"/>
      <c r="K36" s="45"/>
      <c r="L36" s="45"/>
      <c r="M36" s="45"/>
      <c r="N36" s="46"/>
      <c r="O36" s="46"/>
      <c r="P36" s="46"/>
      <c r="Q36" s="46"/>
      <c r="R36" s="46"/>
      <c r="S36" s="44">
        <f t="shared" si="3"/>
        <v>0</v>
      </c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33" t="s">
        <v>6</v>
      </c>
      <c r="B37" s="33" t="s">
        <v>5</v>
      </c>
      <c r="C37" s="33"/>
      <c r="D37" s="33" t="s">
        <v>7</v>
      </c>
      <c r="E37" s="45">
        <v>104477</v>
      </c>
      <c r="F37" s="45">
        <v>104477</v>
      </c>
      <c r="G37" s="45">
        <f>$R37-SUM($F37:F37)</f>
        <v>0</v>
      </c>
      <c r="H37" s="45"/>
      <c r="I37" s="45"/>
      <c r="J37" s="45"/>
      <c r="K37" s="45"/>
      <c r="L37" s="45"/>
      <c r="M37" s="45"/>
      <c r="N37" s="46"/>
      <c r="O37" s="46"/>
      <c r="P37" s="46"/>
      <c r="Q37" s="46"/>
      <c r="R37" s="46">
        <v>104477</v>
      </c>
      <c r="S37" s="44">
        <f t="shared" si="3"/>
        <v>1</v>
      </c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33" t="s">
        <v>6</v>
      </c>
      <c r="B38" s="33" t="s">
        <v>5</v>
      </c>
      <c r="C38" s="33"/>
      <c r="D38" s="33" t="s">
        <v>2</v>
      </c>
      <c r="E38" s="45">
        <v>589312</v>
      </c>
      <c r="F38" s="45"/>
      <c r="G38" s="45">
        <f>$R38-SUM($F38:F38)</f>
        <v>0</v>
      </c>
      <c r="H38" s="45"/>
      <c r="I38" s="45"/>
      <c r="J38" s="45"/>
      <c r="K38" s="45"/>
      <c r="L38" s="45"/>
      <c r="M38" s="45"/>
      <c r="N38" s="46"/>
      <c r="O38" s="46"/>
      <c r="P38" s="46"/>
      <c r="Q38" s="46"/>
      <c r="R38" s="46"/>
      <c r="S38" s="44">
        <f t="shared" si="3"/>
        <v>0</v>
      </c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33" t="s">
        <v>6</v>
      </c>
      <c r="B39" s="33" t="s">
        <v>5</v>
      </c>
      <c r="C39" s="33"/>
      <c r="D39" s="33" t="s">
        <v>0</v>
      </c>
      <c r="E39" s="45">
        <v>4035087</v>
      </c>
      <c r="F39" s="69">
        <v>306621</v>
      </c>
      <c r="G39" s="45">
        <f>$R39-SUM($F39:F39)</f>
        <v>298666</v>
      </c>
      <c r="H39" s="45"/>
      <c r="I39" s="45"/>
      <c r="J39" s="45"/>
      <c r="K39" s="45"/>
      <c r="L39" s="45"/>
      <c r="M39" s="45"/>
      <c r="N39" s="56"/>
      <c r="O39" s="46"/>
      <c r="P39" s="46"/>
      <c r="Q39" s="46"/>
      <c r="R39">
        <v>605287</v>
      </c>
      <c r="S39" s="44">
        <f t="shared" si="3"/>
        <v>0.15000593543584068</v>
      </c>
      <c r="T39" s="2"/>
      <c r="U39" s="2"/>
      <c r="V39" s="2"/>
      <c r="W39" s="2"/>
      <c r="X39" s="2"/>
      <c r="Y39" s="2"/>
      <c r="Z39" s="2"/>
      <c r="AA39" s="2"/>
    </row>
    <row r="40" spans="1:27" s="14" customFormat="1" x14ac:dyDescent="0.25">
      <c r="A40" s="47" t="str">
        <f>+A39</f>
        <v>21</v>
      </c>
      <c r="B40" s="47" t="str">
        <f>+B39</f>
        <v>05</v>
      </c>
      <c r="C40" s="48" t="s">
        <v>4</v>
      </c>
      <c r="D40" s="48" t="s">
        <v>87</v>
      </c>
      <c r="E40" s="49">
        <f>SUM(E34:E39)</f>
        <v>5667846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50"/>
      <c r="Q40" s="49"/>
      <c r="R40" s="49"/>
      <c r="S40" s="58"/>
      <c r="T40" s="13"/>
      <c r="U40" s="13"/>
      <c r="V40" s="13"/>
      <c r="W40" s="13"/>
      <c r="X40" s="13"/>
      <c r="Y40" s="13"/>
      <c r="Z40" s="13"/>
      <c r="AA40" s="13"/>
    </row>
    <row r="41" spans="1:27" ht="14.45" customHeight="1" x14ac:dyDescent="0.25">
      <c r="A41" s="104" t="s">
        <v>191</v>
      </c>
      <c r="B41" s="101"/>
      <c r="C41" s="101"/>
      <c r="D41" s="102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"/>
      <c r="U41" s="2"/>
      <c r="V41" s="2"/>
      <c r="W41" s="2"/>
      <c r="X41" s="2"/>
      <c r="Y41" s="2"/>
      <c r="Z41" s="2"/>
      <c r="AA41" s="2"/>
    </row>
    <row r="42" spans="1:27" ht="32.450000000000003" customHeight="1" x14ac:dyDescent="0.25">
      <c r="A42" s="59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2"/>
      <c r="V42" s="2"/>
      <c r="W42" s="2"/>
      <c r="X42" s="2"/>
      <c r="Y42" s="2"/>
      <c r="Z42" s="2"/>
      <c r="AA42" s="2"/>
    </row>
    <row r="43" spans="1:27" s="3" customFormat="1" x14ac:dyDescent="0.25">
      <c r="A43" s="1"/>
      <c r="B43" s="1"/>
      <c r="C43" s="1"/>
      <c r="D43" s="1"/>
      <c r="E43" s="7"/>
      <c r="F43" s="7"/>
      <c r="G43" s="7"/>
      <c r="H43" s="7"/>
      <c r="I43" s="7"/>
      <c r="J43" s="7"/>
      <c r="K43" s="7"/>
      <c r="L43" s="1"/>
      <c r="M43" s="1"/>
      <c r="N43" s="12"/>
      <c r="O43" s="12"/>
      <c r="P43" s="12"/>
      <c r="Q43" s="12"/>
      <c r="R43" s="1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36" customHeight="1" x14ac:dyDescent="0.25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219" ht="14.45" customHeight="1" x14ac:dyDescent="0.25"/>
    <row r="220" ht="14.45" customHeight="1" x14ac:dyDescent="0.25"/>
    <row r="221" ht="14.45" customHeight="1" x14ac:dyDescent="0.25"/>
  </sheetData>
  <mergeCells count="2">
    <mergeCell ref="A1:E1"/>
    <mergeCell ref="A41:D41"/>
  </mergeCells>
  <pageMargins left="0.25" right="0.25" top="0.25" bottom="0.25" header="0.05" footer="0.05"/>
  <pageSetup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64"/>
  <sheetViews>
    <sheetView topLeftCell="D1" zoomScaleNormal="100" zoomScaleSheetLayoutView="140" workbookViewId="0">
      <selection activeCell="O30" sqref="O30"/>
    </sheetView>
  </sheetViews>
  <sheetFormatPr defaultColWidth="8.85546875" defaultRowHeight="15" x14ac:dyDescent="0.25"/>
  <cols>
    <col min="1" max="1" width="8.85546875" style="9"/>
    <col min="2" max="2" width="25.140625" style="9" customWidth="1"/>
    <col min="3" max="3" width="7" style="9" customWidth="1"/>
    <col min="4" max="4" width="47.28515625" style="9" customWidth="1"/>
    <col min="5" max="5" width="17.42578125" style="9" customWidth="1"/>
    <col min="6" max="6" width="12.85546875" style="9" customWidth="1"/>
    <col min="7" max="7" width="13.42578125" style="9" customWidth="1"/>
    <col min="8" max="8" width="8.42578125" style="9" customWidth="1"/>
    <col min="9" max="9" width="4.85546875" style="9" bestFit="1" customWidth="1"/>
    <col min="10" max="10" width="5.42578125" style="9" bestFit="1" customWidth="1"/>
    <col min="11" max="11" width="4.42578125" style="9" bestFit="1" customWidth="1"/>
    <col min="12" max="12" width="3.85546875" style="9" bestFit="1" customWidth="1"/>
    <col min="13" max="14" width="4.85546875" style="9" bestFit="1" customWidth="1"/>
    <col min="15" max="15" width="4.5703125" style="9" bestFit="1" customWidth="1"/>
    <col min="16" max="17" width="5.140625" style="9" bestFit="1" customWidth="1"/>
    <col min="18" max="18" width="11.42578125" style="9" customWidth="1"/>
    <col min="19" max="19" width="10.140625" style="9" bestFit="1" customWidth="1"/>
    <col min="20" max="16384" width="8.85546875" style="9"/>
  </cols>
  <sheetData>
    <row r="1" spans="1:23" x14ac:dyDescent="0.25">
      <c r="A1" s="70" t="s">
        <v>184</v>
      </c>
      <c r="B1" s="22"/>
      <c r="C1" s="22"/>
      <c r="D1" s="22"/>
      <c r="E1" s="65"/>
      <c r="F1" s="23"/>
      <c r="G1" s="23"/>
      <c r="H1" s="23"/>
      <c r="I1" s="23"/>
      <c r="J1" s="23"/>
      <c r="K1" s="23"/>
      <c r="L1" s="23"/>
      <c r="M1" s="24"/>
      <c r="N1" s="24"/>
      <c r="O1" s="24"/>
      <c r="P1" s="24"/>
      <c r="Q1" s="22"/>
      <c r="R1" s="22"/>
      <c r="S1" s="22"/>
      <c r="T1" s="60"/>
      <c r="U1" s="61"/>
      <c r="V1" s="61"/>
      <c r="W1" s="61"/>
    </row>
    <row r="2" spans="1:23" ht="45" x14ac:dyDescent="0.25">
      <c r="A2" s="18" t="s">
        <v>32</v>
      </c>
      <c r="B2" s="18" t="s">
        <v>29</v>
      </c>
      <c r="C2" s="18" t="s">
        <v>31</v>
      </c>
      <c r="D2" s="18" t="s">
        <v>30</v>
      </c>
      <c r="E2" s="19" t="s">
        <v>28</v>
      </c>
      <c r="F2" s="37" t="s">
        <v>90</v>
      </c>
      <c r="G2" s="37" t="s">
        <v>91</v>
      </c>
      <c r="H2" s="37" t="s">
        <v>92</v>
      </c>
      <c r="I2" s="37" t="s">
        <v>93</v>
      </c>
      <c r="J2" s="37" t="s">
        <v>94</v>
      </c>
      <c r="K2" s="37" t="s">
        <v>95</v>
      </c>
      <c r="L2" s="38" t="s">
        <v>96</v>
      </c>
      <c r="M2" s="38" t="s">
        <v>97</v>
      </c>
      <c r="N2" s="39" t="s">
        <v>98</v>
      </c>
      <c r="O2" s="38" t="s">
        <v>76</v>
      </c>
      <c r="P2" s="38" t="s">
        <v>99</v>
      </c>
      <c r="Q2" s="37" t="s">
        <v>75</v>
      </c>
      <c r="R2" s="63" t="s">
        <v>27</v>
      </c>
      <c r="S2" s="20" t="s">
        <v>88</v>
      </c>
      <c r="T2" s="10"/>
      <c r="U2" s="10"/>
      <c r="V2" s="10"/>
      <c r="W2" s="10"/>
    </row>
    <row r="3" spans="1:23" x14ac:dyDescent="0.25">
      <c r="A3" s="15"/>
      <c r="B3" s="15"/>
      <c r="C3" s="15"/>
      <c r="D3" s="15"/>
      <c r="E3" s="16"/>
      <c r="F3" s="16"/>
      <c r="G3" s="16"/>
      <c r="H3" s="16"/>
      <c r="I3" s="16"/>
      <c r="J3" s="16"/>
      <c r="K3" s="16"/>
      <c r="L3" s="16"/>
      <c r="M3" s="28"/>
      <c r="N3" s="28"/>
      <c r="O3" s="29"/>
      <c r="P3" s="17"/>
      <c r="Q3" s="16"/>
      <c r="R3" s="16"/>
      <c r="S3" s="30"/>
      <c r="U3" s="10"/>
      <c r="V3" s="10"/>
      <c r="W3" s="10"/>
    </row>
    <row r="4" spans="1:23" x14ac:dyDescent="0.25">
      <c r="A4" s="22" t="s">
        <v>71</v>
      </c>
      <c r="B4" s="22" t="s">
        <v>69</v>
      </c>
      <c r="C4" s="22" t="s">
        <v>5</v>
      </c>
      <c r="D4" s="22" t="s">
        <v>74</v>
      </c>
      <c r="E4" s="31">
        <v>980604</v>
      </c>
      <c r="F4" s="23"/>
      <c r="G4" s="23">
        <f>$R4-SUM($F4:F4)</f>
        <v>0</v>
      </c>
      <c r="H4" s="23"/>
      <c r="I4" s="23"/>
      <c r="J4" s="23"/>
      <c r="K4" s="23"/>
      <c r="L4" s="23"/>
      <c r="M4" s="25"/>
      <c r="N4" s="25"/>
      <c r="O4" s="26"/>
      <c r="P4" s="21"/>
      <c r="Q4" s="23"/>
      <c r="R4" s="23"/>
      <c r="S4" s="27">
        <f t="shared" ref="S4:S11" si="0">+R4/E4</f>
        <v>0</v>
      </c>
      <c r="U4" s="11"/>
      <c r="V4" s="11"/>
      <c r="W4" s="11"/>
    </row>
    <row r="5" spans="1:23" x14ac:dyDescent="0.25">
      <c r="A5" s="22" t="s">
        <v>71</v>
      </c>
      <c r="B5" s="22" t="s">
        <v>67</v>
      </c>
      <c r="C5" s="22" t="s">
        <v>5</v>
      </c>
      <c r="D5" s="22" t="s">
        <v>74</v>
      </c>
      <c r="E5" s="31">
        <v>882543</v>
      </c>
      <c r="F5" s="23"/>
      <c r="G5" s="23">
        <f>$R5-SUM($F5:F5)</f>
        <v>0</v>
      </c>
      <c r="H5" s="23"/>
      <c r="I5" s="23"/>
      <c r="J5" s="23"/>
      <c r="K5" s="23"/>
      <c r="L5" s="23"/>
      <c r="M5" s="25"/>
      <c r="N5" s="25"/>
      <c r="O5" s="26"/>
      <c r="P5" s="21"/>
      <c r="Q5" s="23"/>
      <c r="R5" s="23"/>
      <c r="S5" s="27">
        <f t="shared" si="0"/>
        <v>0</v>
      </c>
      <c r="U5" s="11"/>
      <c r="V5" s="11"/>
      <c r="W5" s="11"/>
    </row>
    <row r="6" spans="1:23" x14ac:dyDescent="0.25">
      <c r="A6" s="22" t="s">
        <v>71</v>
      </c>
      <c r="B6" s="22" t="s">
        <v>66</v>
      </c>
      <c r="C6" s="22" t="s">
        <v>5</v>
      </c>
      <c r="D6" s="22" t="s">
        <v>74</v>
      </c>
      <c r="E6" s="31">
        <v>735453</v>
      </c>
      <c r="F6" s="23"/>
      <c r="G6" s="23">
        <f>$R6-SUM($F6:F6)</f>
        <v>0</v>
      </c>
      <c r="H6" s="23"/>
      <c r="I6" s="23"/>
      <c r="J6" s="23"/>
      <c r="K6" s="23"/>
      <c r="L6" s="23"/>
      <c r="M6" s="25"/>
      <c r="N6" s="25"/>
      <c r="O6" s="26"/>
      <c r="P6" s="21"/>
      <c r="Q6" s="23"/>
      <c r="R6" s="23"/>
      <c r="S6" s="27">
        <f t="shared" si="0"/>
        <v>0</v>
      </c>
    </row>
    <row r="7" spans="1:23" x14ac:dyDescent="0.25">
      <c r="A7" s="22" t="s">
        <v>71</v>
      </c>
      <c r="B7" s="22" t="s">
        <v>65</v>
      </c>
      <c r="C7" s="22" t="s">
        <v>5</v>
      </c>
      <c r="D7" s="22" t="s">
        <v>74</v>
      </c>
      <c r="E7" s="31">
        <v>1348330</v>
      </c>
      <c r="F7" s="23"/>
      <c r="G7" s="23">
        <f>$R7-SUM($F7:F7)</f>
        <v>0</v>
      </c>
      <c r="H7" s="23"/>
      <c r="I7" s="23"/>
      <c r="J7" s="23"/>
      <c r="K7" s="23"/>
      <c r="L7" s="23"/>
      <c r="M7" s="25"/>
      <c r="N7" s="25"/>
      <c r="O7" s="26"/>
      <c r="P7" s="21"/>
      <c r="Q7" s="23"/>
      <c r="R7" s="23"/>
      <c r="S7" s="27">
        <f t="shared" si="0"/>
        <v>0</v>
      </c>
    </row>
    <row r="8" spans="1:23" x14ac:dyDescent="0.25">
      <c r="A8" s="22" t="s">
        <v>71</v>
      </c>
      <c r="B8" s="22" t="s">
        <v>62</v>
      </c>
      <c r="C8" s="22" t="s">
        <v>5</v>
      </c>
      <c r="D8" s="22" t="s">
        <v>74</v>
      </c>
      <c r="E8" s="31">
        <v>612877</v>
      </c>
      <c r="F8" s="23"/>
      <c r="G8" s="23">
        <f>$R8-SUM($F8:F8)</f>
        <v>0</v>
      </c>
      <c r="H8" s="23"/>
      <c r="I8" s="23"/>
      <c r="J8" s="23"/>
      <c r="K8" s="23"/>
      <c r="L8" s="23"/>
      <c r="M8" s="25"/>
      <c r="N8" s="25"/>
      <c r="O8" s="26"/>
      <c r="P8" s="21"/>
      <c r="Q8" s="23"/>
      <c r="R8" s="23"/>
      <c r="S8" s="27">
        <f t="shared" si="0"/>
        <v>0</v>
      </c>
    </row>
    <row r="9" spans="1:23" x14ac:dyDescent="0.25">
      <c r="A9" s="22" t="s">
        <v>71</v>
      </c>
      <c r="B9" s="22" t="s">
        <v>69</v>
      </c>
      <c r="C9" s="22" t="s">
        <v>52</v>
      </c>
      <c r="D9" s="22" t="s">
        <v>61</v>
      </c>
      <c r="E9" s="23">
        <v>120000</v>
      </c>
      <c r="F9" s="23"/>
      <c r="G9" s="23">
        <f>$R9-SUM($F9:F9)</f>
        <v>0</v>
      </c>
      <c r="H9" s="23"/>
      <c r="I9" s="23"/>
      <c r="J9" s="23"/>
      <c r="K9" s="23"/>
      <c r="L9" s="23"/>
      <c r="M9" s="25"/>
      <c r="N9" s="25"/>
      <c r="O9" s="26"/>
      <c r="P9" s="21"/>
      <c r="Q9" s="23"/>
      <c r="R9"/>
      <c r="S9" s="27">
        <f t="shared" si="0"/>
        <v>0</v>
      </c>
    </row>
    <row r="10" spans="1:23" x14ac:dyDescent="0.25">
      <c r="A10" s="22" t="s">
        <v>71</v>
      </c>
      <c r="B10" s="22" t="s">
        <v>67</v>
      </c>
      <c r="C10" s="22" t="s">
        <v>52</v>
      </c>
      <c r="D10" s="22" t="s">
        <v>61</v>
      </c>
      <c r="E10" s="23">
        <v>144000</v>
      </c>
      <c r="F10" s="23"/>
      <c r="G10" s="23">
        <f>$R10-SUM($F10:F10)</f>
        <v>0</v>
      </c>
      <c r="H10" s="23"/>
      <c r="I10" s="23"/>
      <c r="J10" s="23"/>
      <c r="K10" s="23"/>
      <c r="L10" s="23"/>
      <c r="M10" s="25"/>
      <c r="N10" s="25"/>
      <c r="O10" s="26"/>
      <c r="P10" s="21"/>
      <c r="Q10" s="23"/>
      <c r="R10" s="23"/>
      <c r="S10" s="27">
        <f t="shared" si="0"/>
        <v>0</v>
      </c>
    </row>
    <row r="11" spans="1:23" x14ac:dyDescent="0.25">
      <c r="A11" s="22" t="s">
        <v>71</v>
      </c>
      <c r="B11" s="22" t="s">
        <v>65</v>
      </c>
      <c r="C11" s="22" t="s">
        <v>52</v>
      </c>
      <c r="D11" s="22" t="s">
        <v>61</v>
      </c>
      <c r="E11" s="23">
        <v>241000</v>
      </c>
      <c r="F11" s="23"/>
      <c r="G11" s="23">
        <f>$R11-SUM($F11:F11)</f>
        <v>0</v>
      </c>
      <c r="H11" s="23"/>
      <c r="I11" s="23"/>
      <c r="J11" s="23"/>
      <c r="K11" s="23"/>
      <c r="L11" s="23"/>
      <c r="M11" s="25"/>
      <c r="N11" s="25"/>
      <c r="O11" s="26"/>
      <c r="P11" s="21"/>
      <c r="Q11" s="23"/>
      <c r="R11" s="23"/>
      <c r="S11" s="27">
        <f t="shared" si="0"/>
        <v>0</v>
      </c>
    </row>
    <row r="12" spans="1:23" x14ac:dyDescent="0.25">
      <c r="A12" s="22" t="s">
        <v>71</v>
      </c>
      <c r="B12" s="22" t="s">
        <v>69</v>
      </c>
      <c r="C12" s="22" t="s">
        <v>50</v>
      </c>
      <c r="D12" s="22" t="s">
        <v>73</v>
      </c>
      <c r="E12" s="23">
        <v>120000</v>
      </c>
      <c r="F12" s="23">
        <v>9763</v>
      </c>
      <c r="G12" s="23">
        <f>$R12-SUM($F12:F12)</f>
        <v>0</v>
      </c>
      <c r="H12" s="23"/>
      <c r="I12" s="23"/>
      <c r="J12" s="23"/>
      <c r="K12" s="23"/>
      <c r="L12" s="23"/>
      <c r="M12" s="25"/>
      <c r="N12" s="25"/>
      <c r="O12" s="26"/>
      <c r="P12" s="21"/>
      <c r="Q12" s="23"/>
      <c r="R12">
        <v>9763</v>
      </c>
      <c r="S12" s="27">
        <f>+R12/E12</f>
        <v>8.1358333333333338E-2</v>
      </c>
    </row>
    <row r="13" spans="1:23" x14ac:dyDescent="0.25">
      <c r="A13" s="22" t="s">
        <v>71</v>
      </c>
      <c r="B13" s="22" t="s">
        <v>69</v>
      </c>
      <c r="C13" s="22" t="s">
        <v>49</v>
      </c>
      <c r="D13" s="22" t="s">
        <v>72</v>
      </c>
      <c r="E13" s="23">
        <v>361000</v>
      </c>
      <c r="F13" s="23"/>
      <c r="G13" s="23">
        <f>$R13-SUM($F13:F13)</f>
        <v>0</v>
      </c>
      <c r="H13" s="23"/>
      <c r="I13" s="23"/>
      <c r="J13" s="23"/>
      <c r="K13" s="23"/>
      <c r="L13" s="23"/>
      <c r="M13" s="25"/>
      <c r="N13" s="25"/>
      <c r="O13" s="26"/>
      <c r="P13" s="21"/>
      <c r="Q13" s="23"/>
      <c r="R13" s="23"/>
      <c r="S13" s="27">
        <f t="shared" ref="S13:S19" si="1">+R13/E13</f>
        <v>0</v>
      </c>
    </row>
    <row r="14" spans="1:23" x14ac:dyDescent="0.25">
      <c r="A14" s="22" t="s">
        <v>71</v>
      </c>
      <c r="B14" s="22" t="s">
        <v>68</v>
      </c>
      <c r="C14" s="22" t="s">
        <v>49</v>
      </c>
      <c r="D14" s="22" t="s">
        <v>72</v>
      </c>
      <c r="E14" s="23">
        <v>290000</v>
      </c>
      <c r="F14" s="23"/>
      <c r="G14" s="23">
        <f>$R14-SUM($F14:F14)</f>
        <v>0</v>
      </c>
      <c r="H14" s="23"/>
      <c r="I14" s="23"/>
      <c r="J14" s="23"/>
      <c r="K14" s="23"/>
      <c r="L14" s="23"/>
      <c r="M14" s="25"/>
      <c r="N14" s="25"/>
      <c r="O14" s="26"/>
      <c r="P14" s="21"/>
      <c r="Q14" s="23"/>
      <c r="R14" s="23"/>
      <c r="S14" s="27">
        <f t="shared" si="1"/>
        <v>0</v>
      </c>
    </row>
    <row r="15" spans="1:23" x14ac:dyDescent="0.25">
      <c r="A15" s="22" t="s">
        <v>71</v>
      </c>
      <c r="B15" s="22" t="s">
        <v>67</v>
      </c>
      <c r="C15" s="22" t="s">
        <v>49</v>
      </c>
      <c r="D15" s="22" t="s">
        <v>72</v>
      </c>
      <c r="E15" s="23">
        <v>289000</v>
      </c>
      <c r="F15" s="23"/>
      <c r="G15" s="23">
        <f>$R15-SUM($F15:F15)</f>
        <v>0</v>
      </c>
      <c r="H15" s="23"/>
      <c r="I15" s="23"/>
      <c r="J15" s="23"/>
      <c r="K15" s="23"/>
      <c r="L15" s="23"/>
      <c r="M15" s="25"/>
      <c r="N15" s="25"/>
      <c r="O15" s="26"/>
      <c r="P15" s="21"/>
      <c r="Q15" s="23"/>
      <c r="R15"/>
      <c r="S15" s="27">
        <f t="shared" si="1"/>
        <v>0</v>
      </c>
    </row>
    <row r="16" spans="1:23" x14ac:dyDescent="0.25">
      <c r="A16" s="22" t="s">
        <v>71</v>
      </c>
      <c r="B16" s="22" t="s">
        <v>66</v>
      </c>
      <c r="C16" s="22" t="s">
        <v>49</v>
      </c>
      <c r="D16" s="22" t="s">
        <v>72</v>
      </c>
      <c r="E16" s="23">
        <v>602000</v>
      </c>
      <c r="F16" s="23">
        <v>12936</v>
      </c>
      <c r="G16" s="23">
        <f>$R16-SUM($F16:F16)</f>
        <v>6930</v>
      </c>
      <c r="H16" s="23"/>
      <c r="I16" s="23"/>
      <c r="J16" s="23"/>
      <c r="K16" s="23"/>
      <c r="L16" s="23"/>
      <c r="M16" s="25"/>
      <c r="N16" s="25"/>
      <c r="O16" s="26"/>
      <c r="P16" s="21"/>
      <c r="Q16" s="23"/>
      <c r="R16">
        <v>19866</v>
      </c>
      <c r="S16" s="27">
        <f t="shared" si="1"/>
        <v>3.3000000000000002E-2</v>
      </c>
    </row>
    <row r="17" spans="1:19" x14ac:dyDescent="0.25">
      <c r="A17" s="22" t="s">
        <v>71</v>
      </c>
      <c r="B17" s="22" t="s">
        <v>62</v>
      </c>
      <c r="C17" s="22" t="s">
        <v>49</v>
      </c>
      <c r="D17" s="22" t="s">
        <v>72</v>
      </c>
      <c r="E17" s="23">
        <v>241000</v>
      </c>
      <c r="F17" s="23"/>
      <c r="G17" s="23">
        <f>$R17-SUM($F17:F17)</f>
        <v>0</v>
      </c>
      <c r="H17" s="23"/>
      <c r="I17" s="23"/>
      <c r="J17" s="23"/>
      <c r="K17" s="23"/>
      <c r="L17" s="23"/>
      <c r="M17" s="25"/>
      <c r="N17" s="25"/>
      <c r="O17" s="26"/>
      <c r="P17" s="21"/>
      <c r="Q17" s="23"/>
      <c r="R17" s="23"/>
      <c r="S17" s="27">
        <f t="shared" si="1"/>
        <v>0</v>
      </c>
    </row>
    <row r="18" spans="1:19" x14ac:dyDescent="0.25">
      <c r="A18" s="22" t="s">
        <v>71</v>
      </c>
      <c r="B18" s="22" t="s">
        <v>68</v>
      </c>
      <c r="C18" s="22" t="s">
        <v>25</v>
      </c>
      <c r="D18" s="22" t="s">
        <v>72</v>
      </c>
      <c r="E18" s="23">
        <v>580000</v>
      </c>
      <c r="F18" s="23"/>
      <c r="G18" s="23">
        <f>$R18-SUM($F18:F18)</f>
        <v>0</v>
      </c>
      <c r="H18" s="23"/>
      <c r="I18" s="23"/>
      <c r="J18" s="23"/>
      <c r="K18" s="23"/>
      <c r="L18" s="23"/>
      <c r="M18" s="25"/>
      <c r="N18" s="25"/>
      <c r="O18" s="26"/>
      <c r="P18" s="21"/>
      <c r="Q18" s="23"/>
      <c r="R18" s="23"/>
      <c r="S18" s="27">
        <f t="shared" si="1"/>
        <v>0</v>
      </c>
    </row>
    <row r="19" spans="1:19" x14ac:dyDescent="0.25">
      <c r="A19" s="22" t="s">
        <v>71</v>
      </c>
      <c r="B19" s="22" t="s">
        <v>69</v>
      </c>
      <c r="C19" s="22" t="s">
        <v>23</v>
      </c>
      <c r="D19" s="22" t="s">
        <v>54</v>
      </c>
      <c r="E19" s="23">
        <v>722000</v>
      </c>
      <c r="F19" s="23"/>
      <c r="G19" s="23">
        <f>$R19-SUM($F19:F19)</f>
        <v>0</v>
      </c>
      <c r="H19" s="23"/>
      <c r="I19" s="23"/>
      <c r="J19" s="23"/>
      <c r="K19" s="23"/>
      <c r="L19" s="23"/>
      <c r="M19" s="25"/>
      <c r="N19" s="25"/>
      <c r="O19" s="26"/>
      <c r="P19" s="21"/>
      <c r="Q19" s="23"/>
      <c r="R19" s="23"/>
      <c r="S19" s="27">
        <f t="shared" si="1"/>
        <v>0</v>
      </c>
    </row>
    <row r="20" spans="1:19" x14ac:dyDescent="0.25">
      <c r="A20" s="22" t="s">
        <v>71</v>
      </c>
      <c r="B20" s="22" t="s">
        <v>68</v>
      </c>
      <c r="C20" s="22" t="s">
        <v>23</v>
      </c>
      <c r="D20" s="22" t="s">
        <v>54</v>
      </c>
      <c r="E20" s="23">
        <v>1088000</v>
      </c>
      <c r="F20">
        <v>32225</v>
      </c>
      <c r="G20" s="23">
        <f>$R20-SUM($F20:F20)</f>
        <v>25536</v>
      </c>
      <c r="H20" s="23"/>
      <c r="I20" s="23"/>
      <c r="J20" s="23"/>
      <c r="K20" s="23"/>
      <c r="L20" s="23"/>
      <c r="M20" s="25"/>
      <c r="N20" s="25"/>
      <c r="O20" s="25"/>
      <c r="P20" s="21"/>
      <c r="Q20" s="23"/>
      <c r="R20">
        <v>57761</v>
      </c>
      <c r="S20" s="27">
        <f t="shared" ref="S20:S26" si="2">+R20/E20</f>
        <v>5.3089154411764705E-2</v>
      </c>
    </row>
    <row r="21" spans="1:19" x14ac:dyDescent="0.25">
      <c r="A21" s="22" t="s">
        <v>71</v>
      </c>
      <c r="B21" s="22" t="s">
        <v>67</v>
      </c>
      <c r="C21" s="22" t="s">
        <v>23</v>
      </c>
      <c r="D21" s="22" t="s">
        <v>54</v>
      </c>
      <c r="E21" s="68">
        <v>1083000</v>
      </c>
      <c r="F21" s="69">
        <v>19093</v>
      </c>
      <c r="G21" s="23">
        <f>$R21-SUM($F21:F21)</f>
        <v>20680</v>
      </c>
      <c r="H21" s="23"/>
      <c r="I21" s="23"/>
      <c r="J21" s="23"/>
      <c r="K21" s="23"/>
      <c r="L21" s="23"/>
      <c r="M21" s="25"/>
      <c r="N21" s="25"/>
      <c r="O21" s="25"/>
      <c r="P21" s="21"/>
      <c r="Q21" s="23"/>
      <c r="R21">
        <v>39773</v>
      </c>
      <c r="S21" s="27">
        <f t="shared" si="2"/>
        <v>3.6724838411819019E-2</v>
      </c>
    </row>
    <row r="22" spans="1:19" x14ac:dyDescent="0.25">
      <c r="A22" s="22" t="s">
        <v>71</v>
      </c>
      <c r="B22" s="22" t="s">
        <v>66</v>
      </c>
      <c r="C22" s="22" t="s">
        <v>23</v>
      </c>
      <c r="D22" s="22" t="s">
        <v>54</v>
      </c>
      <c r="E22" s="23">
        <v>1203000</v>
      </c>
      <c r="F22" s="23"/>
      <c r="G22" s="23"/>
      <c r="H22" s="23"/>
      <c r="I22" s="23"/>
      <c r="J22" s="23"/>
      <c r="K22" s="23"/>
      <c r="L22" s="23"/>
      <c r="M22" s="25"/>
      <c r="N22" s="25"/>
      <c r="O22" s="24"/>
      <c r="P22" s="21"/>
      <c r="Q22" s="23"/>
      <c r="R22" s="23"/>
      <c r="S22" s="27">
        <f t="shared" si="2"/>
        <v>0</v>
      </c>
    </row>
    <row r="23" spans="1:19" x14ac:dyDescent="0.25">
      <c r="A23" s="22" t="s">
        <v>71</v>
      </c>
      <c r="B23" s="22" t="s">
        <v>65</v>
      </c>
      <c r="C23" s="22" t="s">
        <v>23</v>
      </c>
      <c r="D23" s="22" t="s">
        <v>54</v>
      </c>
      <c r="E23" s="23">
        <v>842000</v>
      </c>
      <c r="F23" s="69">
        <v>18315</v>
      </c>
      <c r="G23" s="23">
        <f>$R23-SUM($F23:F23)</f>
        <v>19441</v>
      </c>
      <c r="H23" s="23"/>
      <c r="I23" s="23"/>
      <c r="J23" s="23"/>
      <c r="K23" s="23"/>
      <c r="L23" s="23"/>
      <c r="M23" s="25"/>
      <c r="N23" s="25"/>
      <c r="O23" s="26"/>
      <c r="P23" s="21"/>
      <c r="Q23" s="23"/>
      <c r="R23">
        <v>37756</v>
      </c>
      <c r="S23" s="27">
        <f t="shared" si="2"/>
        <v>4.4840855106888358E-2</v>
      </c>
    </row>
    <row r="24" spans="1:19" ht="15.95" customHeight="1" x14ac:dyDescent="0.25">
      <c r="A24" s="22" t="s">
        <v>71</v>
      </c>
      <c r="B24" s="22" t="s">
        <v>62</v>
      </c>
      <c r="C24" s="22" t="s">
        <v>23</v>
      </c>
      <c r="D24" s="22" t="s">
        <v>54</v>
      </c>
      <c r="E24" s="23">
        <v>1504000</v>
      </c>
      <c r="F24" s="69">
        <v>914935</v>
      </c>
      <c r="G24" s="23">
        <f>$R24-SUM($F24:F24)</f>
        <v>589065</v>
      </c>
      <c r="H24" s="23"/>
      <c r="I24" s="23"/>
      <c r="J24" s="23"/>
      <c r="K24" s="23"/>
      <c r="L24" s="23"/>
      <c r="M24" s="25"/>
      <c r="N24" s="25"/>
      <c r="O24" s="26"/>
      <c r="P24" s="21"/>
      <c r="Q24" s="23"/>
      <c r="R24">
        <v>1504000</v>
      </c>
      <c r="S24" s="27">
        <f t="shared" si="2"/>
        <v>1</v>
      </c>
    </row>
    <row r="25" spans="1:19" ht="15.95" customHeight="1" x14ac:dyDescent="0.25">
      <c r="A25" s="22" t="s">
        <v>71</v>
      </c>
      <c r="B25" s="22" t="s">
        <v>62</v>
      </c>
      <c r="C25" s="22" t="s">
        <v>20</v>
      </c>
      <c r="D25" s="22" t="s">
        <v>54</v>
      </c>
      <c r="E25" s="23">
        <v>602000</v>
      </c>
      <c r="F25" s="23"/>
      <c r="G25" s="23">
        <f>$R25-SUM($F25:F25)</f>
        <v>180358</v>
      </c>
      <c r="H25" s="23"/>
      <c r="I25" s="23"/>
      <c r="J25" s="23"/>
      <c r="K25" s="23"/>
      <c r="L25" s="23"/>
      <c r="M25" s="25"/>
      <c r="N25" s="25"/>
      <c r="O25" s="26"/>
      <c r="P25" s="21"/>
      <c r="Q25" s="23"/>
      <c r="R25">
        <v>180358</v>
      </c>
      <c r="S25" s="27">
        <f t="shared" si="2"/>
        <v>0.2995980066445183</v>
      </c>
    </row>
    <row r="26" spans="1:19" x14ac:dyDescent="0.25">
      <c r="A26" s="22" t="s">
        <v>71</v>
      </c>
      <c r="B26" s="22" t="s">
        <v>62</v>
      </c>
      <c r="C26" s="22" t="s">
        <v>70</v>
      </c>
      <c r="D26" s="22" t="s">
        <v>54</v>
      </c>
      <c r="E26" s="23">
        <v>451000</v>
      </c>
      <c r="F26" s="23"/>
      <c r="G26" s="23">
        <f>$R26-SUM($F26:F26)</f>
        <v>0</v>
      </c>
      <c r="H26" s="23"/>
      <c r="I26" s="23"/>
      <c r="J26" s="23"/>
      <c r="K26" s="23"/>
      <c r="L26" s="23"/>
      <c r="M26" s="25"/>
      <c r="N26" s="25"/>
      <c r="O26" s="26"/>
      <c r="P26" s="21"/>
      <c r="Q26" s="23"/>
      <c r="R26" s="23"/>
      <c r="S26" s="27">
        <f t="shared" si="2"/>
        <v>0</v>
      </c>
    </row>
    <row r="27" spans="1:19" x14ac:dyDescent="0.25">
      <c r="A27" s="22" t="s">
        <v>64</v>
      </c>
      <c r="B27" s="22" t="s">
        <v>69</v>
      </c>
      <c r="C27" s="22" t="s">
        <v>63</v>
      </c>
      <c r="D27" s="22" t="s">
        <v>4</v>
      </c>
      <c r="E27" s="23">
        <v>233651</v>
      </c>
      <c r="F27" s="23"/>
      <c r="G27" s="23">
        <f>$R27-SUM($F27:F27)</f>
        <v>0</v>
      </c>
      <c r="H27" s="23"/>
      <c r="I27" s="23"/>
      <c r="J27" s="23"/>
      <c r="K27" s="23"/>
      <c r="L27" s="23"/>
      <c r="M27" s="25"/>
      <c r="N27" s="25"/>
      <c r="O27" s="26"/>
      <c r="P27" s="21"/>
      <c r="Q27" s="23"/>
      <c r="R27" s="23"/>
      <c r="S27" s="27">
        <f t="shared" ref="S27:S32" si="3">+R27/E27</f>
        <v>0</v>
      </c>
    </row>
    <row r="28" spans="1:19" x14ac:dyDescent="0.25">
      <c r="A28" s="22" t="s">
        <v>64</v>
      </c>
      <c r="B28" s="22" t="s">
        <v>68</v>
      </c>
      <c r="C28" s="22" t="s">
        <v>63</v>
      </c>
      <c r="D28" s="22" t="s">
        <v>4</v>
      </c>
      <c r="E28" s="23">
        <v>422328</v>
      </c>
      <c r="F28" s="23"/>
      <c r="G28" s="23">
        <f>$R28-SUM($F28:F28)</f>
        <v>0</v>
      </c>
      <c r="H28" s="23"/>
      <c r="I28" s="23"/>
      <c r="J28" s="23"/>
      <c r="K28" s="23"/>
      <c r="L28" s="23"/>
      <c r="M28" s="25"/>
      <c r="N28" s="25"/>
      <c r="O28" s="26"/>
      <c r="P28" s="21"/>
      <c r="Q28" s="23"/>
      <c r="R28" s="23"/>
      <c r="S28" s="27">
        <f t="shared" si="3"/>
        <v>0</v>
      </c>
    </row>
    <row r="29" spans="1:19" x14ac:dyDescent="0.25">
      <c r="A29" s="22" t="s">
        <v>64</v>
      </c>
      <c r="B29" s="22" t="s">
        <v>67</v>
      </c>
      <c r="C29" s="22" t="s">
        <v>63</v>
      </c>
      <c r="D29" s="22" t="s">
        <v>4</v>
      </c>
      <c r="E29" s="23">
        <v>186922</v>
      </c>
      <c r="F29" s="23"/>
      <c r="G29" s="23">
        <f>$R29-SUM($F29:F29)</f>
        <v>0</v>
      </c>
      <c r="H29" s="23"/>
      <c r="I29" s="23"/>
      <c r="J29" s="23"/>
      <c r="K29" s="23"/>
      <c r="L29" s="23"/>
      <c r="M29" s="25"/>
      <c r="N29" s="25"/>
      <c r="O29" s="26"/>
      <c r="P29" s="21"/>
      <c r="Q29" s="23"/>
      <c r="R29" s="23"/>
      <c r="S29" s="27">
        <f t="shared" si="3"/>
        <v>0</v>
      </c>
    </row>
    <row r="30" spans="1:19" x14ac:dyDescent="0.25">
      <c r="A30" s="22" t="s">
        <v>64</v>
      </c>
      <c r="B30" s="22" t="s">
        <v>66</v>
      </c>
      <c r="C30" s="22" t="s">
        <v>63</v>
      </c>
      <c r="D30" s="22" t="s">
        <v>4</v>
      </c>
      <c r="E30" s="23">
        <v>467303</v>
      </c>
      <c r="F30" s="23"/>
      <c r="G30" s="23">
        <f>$R30-SUM($F30:F30)</f>
        <v>0</v>
      </c>
      <c r="H30" s="23"/>
      <c r="I30" s="23"/>
      <c r="J30" s="23"/>
      <c r="K30" s="23"/>
      <c r="L30" s="23"/>
      <c r="M30" s="25"/>
      <c r="N30" s="25"/>
      <c r="O30" s="26"/>
      <c r="P30" s="21"/>
      <c r="Q30" s="23"/>
      <c r="R30" s="23"/>
      <c r="S30" s="27">
        <f t="shared" si="3"/>
        <v>0</v>
      </c>
    </row>
    <row r="31" spans="1:19" x14ac:dyDescent="0.25">
      <c r="A31" s="22" t="s">
        <v>64</v>
      </c>
      <c r="B31" s="22" t="s">
        <v>65</v>
      </c>
      <c r="C31" s="22" t="s">
        <v>63</v>
      </c>
      <c r="D31" s="22" t="s">
        <v>4</v>
      </c>
      <c r="E31" s="23">
        <v>116826</v>
      </c>
      <c r="F31" s="23"/>
      <c r="G31" s="23">
        <f>$R31-SUM($F31:F31)</f>
        <v>0</v>
      </c>
      <c r="H31" s="23"/>
      <c r="I31" s="23"/>
      <c r="J31" s="23"/>
      <c r="K31" s="23"/>
      <c r="L31" s="23"/>
      <c r="M31" s="25"/>
      <c r="N31" s="25"/>
      <c r="O31" s="26"/>
      <c r="P31" s="21"/>
      <c r="Q31" s="23"/>
      <c r="R31" s="23"/>
      <c r="S31" s="27">
        <f t="shared" si="3"/>
        <v>0</v>
      </c>
    </row>
    <row r="32" spans="1:19" x14ac:dyDescent="0.25">
      <c r="A32" s="22" t="s">
        <v>64</v>
      </c>
      <c r="B32" s="22" t="s">
        <v>62</v>
      </c>
      <c r="C32" s="22" t="s">
        <v>63</v>
      </c>
      <c r="D32" s="22" t="s">
        <v>4</v>
      </c>
      <c r="E32" s="23">
        <v>642541</v>
      </c>
      <c r="F32" s="23"/>
      <c r="G32" s="23">
        <f>$R32-SUM($F32:F32)</f>
        <v>0</v>
      </c>
      <c r="H32" s="23"/>
      <c r="I32" s="23"/>
      <c r="J32" s="23"/>
      <c r="K32" s="23"/>
      <c r="L32" s="23"/>
      <c r="M32" s="25"/>
      <c r="N32" s="25"/>
      <c r="O32" s="26"/>
      <c r="P32" s="21"/>
      <c r="Q32" s="23"/>
      <c r="R32" s="23"/>
      <c r="S32" s="27">
        <f t="shared" si="3"/>
        <v>0</v>
      </c>
    </row>
    <row r="33" spans="1:19" x14ac:dyDescent="0.25">
      <c r="A33" s="15"/>
      <c r="B33" s="15"/>
      <c r="C33" s="15"/>
      <c r="D33" s="15"/>
      <c r="E33" s="16"/>
      <c r="F33" s="16"/>
      <c r="G33" s="16"/>
      <c r="H33" s="16"/>
      <c r="I33" s="16"/>
      <c r="J33" s="16"/>
      <c r="K33" s="16"/>
      <c r="L33" s="16"/>
      <c r="M33" s="28"/>
      <c r="N33" s="28"/>
      <c r="O33" s="17"/>
      <c r="P33" s="17"/>
      <c r="Q33" s="16"/>
      <c r="R33" s="16"/>
      <c r="S33" s="30"/>
    </row>
    <row r="34" spans="1:19" x14ac:dyDescent="0.25">
      <c r="A34" s="22" t="s">
        <v>55</v>
      </c>
      <c r="B34" s="22" t="s">
        <v>53</v>
      </c>
      <c r="C34" s="22" t="s">
        <v>60</v>
      </c>
      <c r="D34" s="22" t="s">
        <v>59</v>
      </c>
      <c r="E34" s="23">
        <v>32841000</v>
      </c>
      <c r="F34" s="69">
        <v>1782591</v>
      </c>
      <c r="G34" s="23">
        <f>$R34-SUM($F34:F34)</f>
        <v>631893.56999999983</v>
      </c>
      <c r="H34" s="23"/>
      <c r="I34" s="23"/>
      <c r="J34" s="23"/>
      <c r="K34" s="23"/>
      <c r="L34" s="23"/>
      <c r="M34" s="25"/>
      <c r="N34" s="25"/>
      <c r="O34" s="25"/>
      <c r="P34" s="21"/>
      <c r="Q34" s="23"/>
      <c r="R34">
        <v>2414484.5699999998</v>
      </c>
      <c r="S34" s="27">
        <f>+R34/E34</f>
        <v>7.3520433908833463E-2</v>
      </c>
    </row>
    <row r="35" spans="1:19" x14ac:dyDescent="0.25">
      <c r="A35" s="22" t="s">
        <v>55</v>
      </c>
      <c r="B35" s="22"/>
      <c r="C35" s="22" t="s">
        <v>58</v>
      </c>
      <c r="D35" s="22" t="s">
        <v>57</v>
      </c>
      <c r="E35" s="23">
        <v>9852000</v>
      </c>
      <c r="F35" s="23"/>
      <c r="G35" s="23">
        <f>$R35-SUM($F35:F35)</f>
        <v>0</v>
      </c>
      <c r="H35" s="23"/>
      <c r="I35" s="23"/>
      <c r="J35" s="23"/>
      <c r="K35" s="23"/>
      <c r="L35" s="23"/>
      <c r="M35" s="25"/>
      <c r="N35" s="25"/>
      <c r="O35" s="26"/>
      <c r="P35" s="21"/>
      <c r="Q35" s="23"/>
      <c r="R35" s="23"/>
      <c r="S35" s="27">
        <f>+R35/E35</f>
        <v>0</v>
      </c>
    </row>
    <row r="36" spans="1:19" x14ac:dyDescent="0.25">
      <c r="A36" s="22" t="s">
        <v>55</v>
      </c>
      <c r="B36" s="22"/>
      <c r="C36" s="22" t="s">
        <v>43</v>
      </c>
      <c r="D36" s="22" t="s">
        <v>56</v>
      </c>
      <c r="E36" s="23">
        <v>4105000</v>
      </c>
      <c r="F36" s="23"/>
      <c r="G36" s="23">
        <f>$R36-SUM($F36:F36)</f>
        <v>0</v>
      </c>
      <c r="H36" s="23"/>
      <c r="I36" s="23"/>
      <c r="J36" s="23"/>
      <c r="K36" s="23"/>
      <c r="L36" s="23"/>
      <c r="M36" s="25"/>
      <c r="N36" s="25"/>
      <c r="O36" s="26"/>
      <c r="P36" s="21"/>
      <c r="Q36" s="23"/>
      <c r="R36" s="23"/>
      <c r="S36" s="27">
        <f t="shared" ref="S36:S37" si="4">+R36/E36</f>
        <v>0</v>
      </c>
    </row>
    <row r="37" spans="1:19" x14ac:dyDescent="0.25">
      <c r="A37" s="22" t="s">
        <v>55</v>
      </c>
      <c r="B37" s="22"/>
      <c r="C37" s="22" t="s">
        <v>44</v>
      </c>
      <c r="D37" s="22" t="s">
        <v>54</v>
      </c>
      <c r="E37" s="23">
        <v>13684000</v>
      </c>
      <c r="F37" s="23"/>
      <c r="G37" s="23">
        <f>$R37-SUM($F37:F37)</f>
        <v>0</v>
      </c>
      <c r="H37" s="23"/>
      <c r="I37" s="23"/>
      <c r="J37" s="23"/>
      <c r="K37" s="23"/>
      <c r="L37" s="23"/>
      <c r="M37" s="25"/>
      <c r="N37" s="25"/>
      <c r="O37" s="24"/>
      <c r="P37" s="21"/>
      <c r="Q37" s="23"/>
      <c r="R37" s="23"/>
      <c r="S37" s="27">
        <f t="shared" si="4"/>
        <v>0</v>
      </c>
    </row>
    <row r="38" spans="1:19" x14ac:dyDescent="0.25">
      <c r="A38" s="15"/>
      <c r="B38" s="15"/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28"/>
      <c r="N38" s="28"/>
      <c r="O38" s="17"/>
      <c r="P38" s="17"/>
      <c r="Q38" s="16"/>
      <c r="R38" s="16"/>
      <c r="S38" s="30"/>
    </row>
    <row r="39" spans="1:19" x14ac:dyDescent="0.25">
      <c r="A39" s="22"/>
      <c r="B39" s="22" t="s">
        <v>48</v>
      </c>
      <c r="C39" s="22"/>
      <c r="D39" s="22"/>
      <c r="E39" s="23"/>
      <c r="F39" s="23"/>
      <c r="G39" s="23"/>
      <c r="H39" s="23"/>
      <c r="I39" s="23"/>
      <c r="J39" s="23"/>
      <c r="K39" s="23"/>
      <c r="L39" s="23"/>
      <c r="M39" s="25"/>
      <c r="N39" s="25"/>
      <c r="O39" s="24"/>
      <c r="P39" s="21"/>
      <c r="Q39" s="23"/>
      <c r="R39" s="23"/>
      <c r="S39" s="27"/>
    </row>
    <row r="40" spans="1:19" x14ac:dyDescent="0.25">
      <c r="A40" s="22" t="s">
        <v>51</v>
      </c>
      <c r="B40" s="22"/>
      <c r="C40" s="22" t="s">
        <v>52</v>
      </c>
      <c r="D40" s="22" t="s">
        <v>39</v>
      </c>
      <c r="E40" s="23">
        <v>15880000</v>
      </c>
      <c r="F40" s="69">
        <v>16196</v>
      </c>
      <c r="G40" s="23">
        <f>$R40-SUM($F40:F40)</f>
        <v>48138</v>
      </c>
      <c r="H40" s="23"/>
      <c r="I40" s="23"/>
      <c r="J40" s="23"/>
      <c r="K40" s="23"/>
      <c r="L40" s="23"/>
      <c r="M40" s="25"/>
      <c r="N40" s="25"/>
      <c r="O40" s="25"/>
      <c r="P40" s="21"/>
      <c r="Q40" s="23"/>
      <c r="R40">
        <v>64334</v>
      </c>
      <c r="S40" s="27">
        <f>+R40/E40</f>
        <v>4.0512594458438286E-3</v>
      </c>
    </row>
    <row r="41" spans="1:19" x14ac:dyDescent="0.25">
      <c r="A41" s="22" t="s">
        <v>51</v>
      </c>
      <c r="B41" s="22"/>
      <c r="C41" s="22" t="s">
        <v>50</v>
      </c>
      <c r="D41" s="22" t="s">
        <v>35</v>
      </c>
      <c r="E41" s="23">
        <v>6905000</v>
      </c>
      <c r="F41" s="69">
        <v>155787</v>
      </c>
      <c r="G41" s="23">
        <f>$R41-SUM($F41:F41)</f>
        <v>120699</v>
      </c>
      <c r="H41" s="23"/>
      <c r="I41" s="23"/>
      <c r="J41" s="23"/>
      <c r="K41" s="23"/>
      <c r="L41" s="23"/>
      <c r="M41" s="25"/>
      <c r="N41" s="25"/>
      <c r="O41" s="25"/>
      <c r="P41" s="21"/>
      <c r="Q41" s="23"/>
      <c r="R41">
        <v>276486</v>
      </c>
      <c r="S41" s="27">
        <f>+R41/E41</f>
        <v>4.0041419261404781E-2</v>
      </c>
    </row>
    <row r="42" spans="1:19" x14ac:dyDescent="0.25">
      <c r="A42" s="22"/>
      <c r="B42" s="22"/>
      <c r="C42" s="22"/>
      <c r="D42" s="22"/>
      <c r="E42" s="23"/>
      <c r="F42" s="23"/>
      <c r="G42" s="23">
        <f>$R42-SUM($F42:F42)</f>
        <v>0</v>
      </c>
      <c r="H42" s="23"/>
      <c r="I42" s="23"/>
      <c r="J42" s="23"/>
      <c r="K42" s="23"/>
      <c r="L42" s="23"/>
      <c r="M42" s="25"/>
      <c r="N42" s="25"/>
      <c r="O42" s="24"/>
      <c r="P42" s="21"/>
      <c r="Q42" s="23"/>
      <c r="R42" s="23"/>
      <c r="S42" s="27"/>
    </row>
    <row r="43" spans="1:19" x14ac:dyDescent="0.25">
      <c r="A43" s="15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28"/>
      <c r="N43" s="28"/>
      <c r="O43" s="17"/>
      <c r="P43" s="17"/>
      <c r="Q43" s="16"/>
      <c r="R43" s="16"/>
      <c r="S43" s="30"/>
    </row>
    <row r="44" spans="1:19" x14ac:dyDescent="0.25">
      <c r="A44" s="22" t="s">
        <v>37</v>
      </c>
      <c r="B44" s="22" t="s">
        <v>34</v>
      </c>
      <c r="C44" s="22" t="s">
        <v>47</v>
      </c>
      <c r="D44" s="22" t="s">
        <v>45</v>
      </c>
      <c r="E44" s="23">
        <v>4266000</v>
      </c>
      <c r="F44" s="23"/>
      <c r="G44" s="23">
        <f>$R44-SUM($F44:F44)</f>
        <v>0</v>
      </c>
      <c r="H44" s="23"/>
      <c r="I44" s="23"/>
      <c r="J44" s="23"/>
      <c r="K44" s="23"/>
      <c r="L44" s="23"/>
      <c r="M44" s="25"/>
      <c r="N44" s="25"/>
      <c r="O44" s="26"/>
      <c r="P44" s="21"/>
      <c r="Q44" s="23"/>
      <c r="R44" s="23"/>
      <c r="S44" s="27">
        <f>+R44/E44</f>
        <v>0</v>
      </c>
    </row>
    <row r="45" spans="1:19" x14ac:dyDescent="0.25">
      <c r="A45" s="22" t="s">
        <v>37</v>
      </c>
      <c r="B45" s="22"/>
      <c r="C45" s="22" t="s">
        <v>46</v>
      </c>
      <c r="D45" s="22" t="s">
        <v>45</v>
      </c>
      <c r="E45" s="23">
        <v>640000</v>
      </c>
      <c r="F45" s="23"/>
      <c r="G45" s="23">
        <f>$R45-SUM($F45:F45)</f>
        <v>0</v>
      </c>
      <c r="H45" s="23"/>
      <c r="I45" s="23"/>
      <c r="J45" s="23"/>
      <c r="K45" s="23"/>
      <c r="L45" s="23"/>
      <c r="M45" s="25"/>
      <c r="N45" s="25"/>
      <c r="O45" s="26"/>
      <c r="P45" s="21"/>
      <c r="Q45" s="23"/>
      <c r="R45" s="23"/>
      <c r="S45" s="27">
        <f t="shared" ref="S45:S51" si="5">+R45/E45</f>
        <v>0</v>
      </c>
    </row>
    <row r="46" spans="1:19" x14ac:dyDescent="0.25">
      <c r="A46" s="22" t="s">
        <v>37</v>
      </c>
      <c r="B46" s="22"/>
      <c r="C46" s="22" t="s">
        <v>44</v>
      </c>
      <c r="D46" s="22" t="s">
        <v>42</v>
      </c>
      <c r="E46" s="23">
        <v>640000</v>
      </c>
      <c r="F46" s="23"/>
      <c r="G46" s="23">
        <f>$R46-SUM($F46:F46)</f>
        <v>0</v>
      </c>
      <c r="H46" s="23"/>
      <c r="I46" s="23"/>
      <c r="J46" s="23"/>
      <c r="K46" s="23"/>
      <c r="L46" s="23"/>
      <c r="M46" s="25"/>
      <c r="N46" s="25"/>
      <c r="O46" s="26"/>
      <c r="P46" s="21"/>
      <c r="Q46" s="23"/>
      <c r="R46" s="23"/>
      <c r="S46" s="27">
        <f t="shared" si="5"/>
        <v>0</v>
      </c>
    </row>
    <row r="47" spans="1:19" x14ac:dyDescent="0.25">
      <c r="A47" s="22" t="s">
        <v>37</v>
      </c>
      <c r="B47" s="22"/>
      <c r="C47" s="22" t="s">
        <v>43</v>
      </c>
      <c r="D47" s="22" t="s">
        <v>42</v>
      </c>
      <c r="E47" s="23">
        <v>96000</v>
      </c>
      <c r="F47" s="23"/>
      <c r="G47" s="23">
        <f>$R47-SUM($F47:F47)</f>
        <v>0</v>
      </c>
      <c r="H47" s="23"/>
      <c r="I47" s="23"/>
      <c r="J47" s="23"/>
      <c r="K47" s="23"/>
      <c r="L47" s="23"/>
      <c r="M47" s="25"/>
      <c r="N47" s="25"/>
      <c r="O47" s="26"/>
      <c r="P47" s="21"/>
      <c r="Q47" s="23"/>
      <c r="R47" s="23"/>
      <c r="S47" s="27">
        <f t="shared" si="5"/>
        <v>0</v>
      </c>
    </row>
    <row r="48" spans="1:19" x14ac:dyDescent="0.25">
      <c r="A48" s="22" t="s">
        <v>37</v>
      </c>
      <c r="B48" s="22"/>
      <c r="C48" s="22" t="s">
        <v>41</v>
      </c>
      <c r="D48" s="22" t="s">
        <v>39</v>
      </c>
      <c r="E48" s="23">
        <v>943000</v>
      </c>
      <c r="F48" s="23"/>
      <c r="G48" s="23">
        <f>$R48-SUM($F48:F48)</f>
        <v>0</v>
      </c>
      <c r="H48" s="23"/>
      <c r="I48" s="23"/>
      <c r="J48" s="23"/>
      <c r="K48" s="23"/>
      <c r="L48" s="23"/>
      <c r="M48" s="25"/>
      <c r="N48" s="25"/>
      <c r="O48" s="26"/>
      <c r="P48" s="21"/>
      <c r="Q48" s="23"/>
      <c r="R48" s="23"/>
      <c r="S48" s="27">
        <f t="shared" si="5"/>
        <v>0</v>
      </c>
    </row>
    <row r="49" spans="1:19" x14ac:dyDescent="0.25">
      <c r="A49" s="22" t="s">
        <v>37</v>
      </c>
      <c r="B49" s="22"/>
      <c r="C49" s="22" t="s">
        <v>40</v>
      </c>
      <c r="D49" s="22" t="s">
        <v>39</v>
      </c>
      <c r="E49" s="23">
        <v>141000</v>
      </c>
      <c r="F49" s="23"/>
      <c r="G49" s="23">
        <f>$R49-SUM($F49:F49)</f>
        <v>0</v>
      </c>
      <c r="H49" s="23"/>
      <c r="I49" s="23"/>
      <c r="J49" s="23"/>
      <c r="K49" s="23"/>
      <c r="L49" s="23"/>
      <c r="M49" s="25"/>
      <c r="N49" s="25"/>
      <c r="O49" s="26"/>
      <c r="P49" s="21"/>
      <c r="Q49" s="23"/>
      <c r="R49" s="23"/>
      <c r="S49" s="27">
        <f t="shared" si="5"/>
        <v>0</v>
      </c>
    </row>
    <row r="50" spans="1:19" x14ac:dyDescent="0.25">
      <c r="A50" s="22" t="s">
        <v>37</v>
      </c>
      <c r="B50" s="22"/>
      <c r="C50" s="22" t="s">
        <v>38</v>
      </c>
      <c r="D50" s="22" t="s">
        <v>35</v>
      </c>
      <c r="E50" s="23">
        <v>3199000</v>
      </c>
      <c r="F50" s="23"/>
      <c r="G50" s="23">
        <f>$R50-SUM($F50:F50)</f>
        <v>0</v>
      </c>
      <c r="H50" s="23"/>
      <c r="I50" s="23"/>
      <c r="J50" s="23"/>
      <c r="K50" s="23"/>
      <c r="L50" s="23"/>
      <c r="M50" s="25"/>
      <c r="N50" s="25"/>
      <c r="O50" s="26"/>
      <c r="P50" s="21"/>
      <c r="Q50" s="23"/>
      <c r="R50" s="23"/>
      <c r="S50" s="27">
        <f t="shared" si="5"/>
        <v>0</v>
      </c>
    </row>
    <row r="51" spans="1:19" x14ac:dyDescent="0.25">
      <c r="A51" s="22" t="s">
        <v>37</v>
      </c>
      <c r="B51" s="22"/>
      <c r="C51" s="22" t="s">
        <v>36</v>
      </c>
      <c r="D51" s="22" t="s">
        <v>35</v>
      </c>
      <c r="E51" s="23">
        <v>480000</v>
      </c>
      <c r="F51" s="23"/>
      <c r="G51" s="23">
        <f>$R51-SUM($F51:F51)</f>
        <v>0</v>
      </c>
      <c r="H51" s="23"/>
      <c r="I51" s="23"/>
      <c r="J51" s="23"/>
      <c r="K51" s="23"/>
      <c r="L51" s="23"/>
      <c r="M51" s="25"/>
      <c r="N51" s="25"/>
      <c r="O51" s="26"/>
      <c r="P51" s="21"/>
      <c r="Q51" s="23"/>
      <c r="R51" s="23"/>
      <c r="S51" s="27">
        <f t="shared" si="5"/>
        <v>0</v>
      </c>
    </row>
    <row r="52" spans="1:19" x14ac:dyDescent="0.25">
      <c r="A52" s="15"/>
      <c r="B52" s="15"/>
      <c r="C52" s="15"/>
      <c r="D52" s="15"/>
      <c r="E52" s="16"/>
      <c r="F52" s="16"/>
      <c r="G52" s="16">
        <f>$R52-SUM($F52:F52)</f>
        <v>0</v>
      </c>
      <c r="H52" s="16"/>
      <c r="I52" s="16"/>
      <c r="J52" s="16"/>
      <c r="K52" s="16"/>
      <c r="L52" s="16"/>
      <c r="M52" s="28"/>
      <c r="N52" s="28"/>
      <c r="O52" s="32"/>
      <c r="P52" s="32"/>
      <c r="Q52" s="16"/>
      <c r="R52" s="16"/>
      <c r="S52" s="30"/>
    </row>
    <row r="53" spans="1:19" x14ac:dyDescent="0.25">
      <c r="A53" s="15"/>
      <c r="B53" s="15"/>
      <c r="C53" s="15"/>
      <c r="D53" s="15"/>
      <c r="E53" s="16"/>
      <c r="F53" s="16"/>
      <c r="G53" s="16"/>
      <c r="H53" s="16"/>
      <c r="I53" s="16"/>
      <c r="J53" s="16"/>
      <c r="K53" s="16"/>
      <c r="L53" s="16"/>
      <c r="M53" s="28"/>
      <c r="N53" s="28"/>
      <c r="O53" s="32"/>
      <c r="P53" s="32"/>
      <c r="Q53" s="16"/>
      <c r="R53" s="16"/>
      <c r="S53" s="30"/>
    </row>
    <row r="54" spans="1:19" x14ac:dyDescent="0.25">
      <c r="A54" s="22"/>
      <c r="B54" s="66" t="s">
        <v>109</v>
      </c>
      <c r="C54" s="22"/>
      <c r="D54" s="22"/>
      <c r="E54" s="23"/>
      <c r="F54" s="23"/>
      <c r="G54" s="23"/>
      <c r="H54" s="23"/>
      <c r="I54" s="23"/>
      <c r="J54" s="23"/>
      <c r="K54" s="23"/>
      <c r="L54" s="23"/>
      <c r="M54" s="25"/>
      <c r="N54" s="25"/>
      <c r="O54" s="26"/>
      <c r="P54" s="21"/>
      <c r="Q54" s="23"/>
      <c r="R54"/>
      <c r="S54" s="27"/>
    </row>
    <row r="55" spans="1:19" x14ac:dyDescent="0.25">
      <c r="A55" s="67" t="s">
        <v>110</v>
      </c>
      <c r="B55" s="22"/>
      <c r="C55" s="66" t="s">
        <v>118</v>
      </c>
      <c r="D55" s="66" t="s">
        <v>131</v>
      </c>
      <c r="E55" s="23">
        <v>7000000</v>
      </c>
      <c r="F55" s="69">
        <v>1747524</v>
      </c>
      <c r="G55" s="23">
        <f>$R55-SUM($F55:F55)</f>
        <v>455153.16000000015</v>
      </c>
      <c r="H55" s="23"/>
      <c r="I55" s="23"/>
      <c r="J55" s="23"/>
      <c r="K55" s="23"/>
      <c r="L55" s="23"/>
      <c r="M55" s="25"/>
      <c r="N55" s="25"/>
      <c r="O55" s="26"/>
      <c r="P55" s="21"/>
      <c r="Q55" s="23"/>
      <c r="R55">
        <v>2202677.16</v>
      </c>
      <c r="S55" s="27">
        <f t="shared" ref="S55:S62" si="6">+R55/E50</f>
        <v>0.68855178493279157</v>
      </c>
    </row>
    <row r="56" spans="1:19" x14ac:dyDescent="0.25">
      <c r="A56" s="67" t="s">
        <v>111</v>
      </c>
      <c r="B56" s="22"/>
      <c r="C56" s="66" t="s">
        <v>119</v>
      </c>
      <c r="D56" s="66" t="s">
        <v>126</v>
      </c>
      <c r="E56" s="23">
        <v>5000000</v>
      </c>
      <c r="F56" s="23"/>
      <c r="G56" s="23">
        <f>$R56-SUM($F56:F56)</f>
        <v>0</v>
      </c>
      <c r="H56" s="23"/>
      <c r="I56" s="23"/>
      <c r="J56" s="23"/>
      <c r="K56" s="23"/>
      <c r="L56" s="23"/>
      <c r="M56" s="25"/>
      <c r="N56" s="25"/>
      <c r="O56" s="26"/>
      <c r="P56" s="21"/>
      <c r="Q56" s="23"/>
      <c r="R56" s="23"/>
      <c r="S56" s="27">
        <f t="shared" si="6"/>
        <v>0</v>
      </c>
    </row>
    <row r="57" spans="1:19" x14ac:dyDescent="0.25">
      <c r="A57" s="67" t="s">
        <v>112</v>
      </c>
      <c r="B57" s="22"/>
      <c r="C57" s="66" t="s">
        <v>120</v>
      </c>
      <c r="D57" s="66" t="s">
        <v>127</v>
      </c>
      <c r="E57" s="23">
        <v>3000000</v>
      </c>
      <c r="F57" s="23"/>
      <c r="G57" s="23">
        <f>$R57-SUM($F57:F57)</f>
        <v>0</v>
      </c>
      <c r="H57" s="23"/>
      <c r="I57" s="23"/>
      <c r="J57" s="23"/>
      <c r="K57" s="23"/>
      <c r="L57" s="23"/>
      <c r="M57" s="25"/>
      <c r="N57" s="25"/>
      <c r="O57" s="26"/>
      <c r="P57" s="21"/>
      <c r="Q57" s="23"/>
      <c r="R57" s="23"/>
      <c r="S57" s="27"/>
    </row>
    <row r="58" spans="1:19" x14ac:dyDescent="0.25">
      <c r="A58" s="67" t="s">
        <v>113</v>
      </c>
      <c r="B58" s="22"/>
      <c r="C58" s="66" t="s">
        <v>121</v>
      </c>
      <c r="D58" s="66" t="s">
        <v>54</v>
      </c>
      <c r="E58" s="23">
        <v>10416000</v>
      </c>
      <c r="F58" s="69">
        <v>13026</v>
      </c>
      <c r="G58" s="23">
        <f>$R58-SUM($F58:F58)</f>
        <v>24128.65</v>
      </c>
      <c r="H58" s="23"/>
      <c r="I58" s="23"/>
      <c r="J58" s="23"/>
      <c r="K58" s="23"/>
      <c r="L58" s="23"/>
      <c r="M58" s="25"/>
      <c r="N58" s="25"/>
      <c r="O58" s="26"/>
      <c r="P58" s="21"/>
      <c r="Q58" s="23"/>
      <c r="R58">
        <v>37154.65</v>
      </c>
      <c r="S58" s="27">
        <f>+R58/E58</f>
        <v>3.5670746927803382E-3</v>
      </c>
    </row>
    <row r="59" spans="1:19" x14ac:dyDescent="0.25">
      <c r="A59" s="67" t="s">
        <v>114</v>
      </c>
      <c r="B59" s="22"/>
      <c r="C59" s="66" t="s">
        <v>122</v>
      </c>
      <c r="D59" s="66" t="s">
        <v>128</v>
      </c>
      <c r="E59" s="23">
        <v>460000</v>
      </c>
      <c r="F59" s="23"/>
      <c r="G59" s="23">
        <f>$R59-SUM($F59:F59)</f>
        <v>0</v>
      </c>
      <c r="H59" s="23"/>
      <c r="I59" s="23"/>
      <c r="J59" s="23"/>
      <c r="K59" s="23"/>
      <c r="L59" s="23"/>
      <c r="M59" s="25"/>
      <c r="N59" s="25"/>
      <c r="O59" s="26"/>
      <c r="P59" s="21"/>
      <c r="Q59" s="23"/>
      <c r="R59" s="23"/>
      <c r="S59" s="27">
        <f>+R59/E59</f>
        <v>0</v>
      </c>
    </row>
    <row r="60" spans="1:19" x14ac:dyDescent="0.25">
      <c r="A60" s="67" t="s">
        <v>115</v>
      </c>
      <c r="B60" s="22"/>
      <c r="C60" s="66" t="s">
        <v>123</v>
      </c>
      <c r="D60" s="66" t="s">
        <v>132</v>
      </c>
      <c r="E60" s="23">
        <v>7353000</v>
      </c>
      <c r="F60" s="23"/>
      <c r="G60" s="23">
        <f>$R60-SUM($F60:F60)</f>
        <v>0</v>
      </c>
      <c r="H60" s="23"/>
      <c r="I60" s="23"/>
      <c r="J60" s="23"/>
      <c r="K60" s="23"/>
      <c r="L60" s="23"/>
      <c r="M60" s="25"/>
      <c r="N60" s="25"/>
      <c r="O60" s="26"/>
      <c r="P60" s="21"/>
      <c r="Q60" s="23"/>
      <c r="R60" s="23"/>
      <c r="S60" s="27">
        <f t="shared" si="6"/>
        <v>0</v>
      </c>
    </row>
    <row r="61" spans="1:19" x14ac:dyDescent="0.25">
      <c r="A61" s="67" t="s">
        <v>116</v>
      </c>
      <c r="B61" s="22"/>
      <c r="C61" s="66" t="s">
        <v>124</v>
      </c>
      <c r="D61" s="66" t="s">
        <v>129</v>
      </c>
      <c r="E61" s="23">
        <v>920000</v>
      </c>
      <c r="F61" s="23"/>
      <c r="G61" s="23">
        <f>$R61-SUM($F61:F61)</f>
        <v>0</v>
      </c>
      <c r="H61" s="23"/>
      <c r="I61" s="23"/>
      <c r="J61" s="23"/>
      <c r="K61" s="23"/>
      <c r="L61" s="23"/>
      <c r="M61" s="25"/>
      <c r="N61" s="25"/>
      <c r="O61" s="26"/>
      <c r="P61" s="21"/>
      <c r="Q61" s="23"/>
      <c r="R61" s="23"/>
      <c r="S61" s="27">
        <f t="shared" si="6"/>
        <v>0</v>
      </c>
    </row>
    <row r="62" spans="1:19" x14ac:dyDescent="0.25">
      <c r="A62" s="67" t="s">
        <v>117</v>
      </c>
      <c r="B62" s="22"/>
      <c r="C62" s="66" t="s">
        <v>125</v>
      </c>
      <c r="D62" s="66" t="s">
        <v>130</v>
      </c>
      <c r="E62" s="23">
        <v>1267000</v>
      </c>
      <c r="F62" s="69">
        <v>32843</v>
      </c>
      <c r="G62" s="23">
        <f>$R62-SUM($F62:F62)</f>
        <v>51061.72</v>
      </c>
      <c r="H62" s="23"/>
      <c r="I62" s="23"/>
      <c r="J62" s="23"/>
      <c r="K62" s="23"/>
      <c r="L62" s="23"/>
      <c r="M62" s="25"/>
      <c r="N62" s="25"/>
      <c r="O62" s="26"/>
      <c r="P62" s="21"/>
      <c r="Q62" s="23"/>
      <c r="R62">
        <v>83904.72</v>
      </c>
      <c r="S62" s="27">
        <f t="shared" si="6"/>
        <v>2.7968240000000002E-2</v>
      </c>
    </row>
    <row r="63" spans="1:19" x14ac:dyDescent="0.25">
      <c r="A63" s="15"/>
      <c r="B63" s="15"/>
      <c r="C63" s="15"/>
      <c r="D63" s="15"/>
      <c r="E63" s="16"/>
      <c r="F63" s="16"/>
      <c r="G63" s="16"/>
      <c r="H63" s="16"/>
      <c r="I63" s="16"/>
      <c r="J63" s="16"/>
      <c r="K63" s="16"/>
      <c r="L63" s="16"/>
      <c r="M63" s="28"/>
      <c r="N63" s="28"/>
      <c r="O63" s="32"/>
      <c r="P63" s="32"/>
      <c r="Q63" s="16"/>
      <c r="R63" s="16"/>
      <c r="S63" s="30"/>
    </row>
    <row r="64" spans="1:19" x14ac:dyDescent="0.25">
      <c r="A64" s="22" t="s">
        <v>33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</sheetData>
  <pageMargins left="0.25" right="0.25" top="0.25" bottom="0.25" header="0.05" footer="0.05"/>
  <pageSetup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>
    <row r="1" spans="1:1" x14ac:dyDescent="0.2">
      <c r="A1" t="str">
        <f ca="1">CELL("filename")</f>
        <v>R:\_Trade Programs\_Import Policies\05 Sugar Dairy TAA Restricted\Dairy\CIRCULAR\2024\[Dairy Import Circular February 2024 updated.xlsx]Table 3  Non-Licensed Imports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Licensed Imports</vt:lpstr>
      <vt:lpstr>tabe</vt:lpstr>
      <vt:lpstr>Table 2 High Duty-Not Available</vt:lpstr>
      <vt:lpstr>Table 3  Non-Licensed Imports</vt:lpstr>
      <vt:lpstr>Table 4 FTA Imports</vt:lpstr>
      <vt:lpstr>Sheet2</vt:lpstr>
      <vt:lpstr>'Licensed Imports'!Print_Area</vt:lpstr>
      <vt:lpstr>'Table 3  Non-Licensed Imports'!Print_Area</vt:lpstr>
      <vt:lpstr>'Table 4 FTA Imports'!Print_Area</vt:lpstr>
      <vt:lpstr>'Licensed Imports'!Print_Titles</vt:lpstr>
      <vt:lpstr>'Table 3  Non-Licensed Imports'!Print_Titles</vt:lpstr>
      <vt:lpstr>'Table 4 FTA Imports'!Print_Titles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2017-10-17T16:58:49Z</dcterms:created>
  <dcterms:modified xsi:type="dcterms:W3CDTF">2024-04-23T14:41:06Z</dcterms:modified>
</cp:coreProperties>
</file>